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firstSheet="1" activeTab="1"/>
  </bookViews>
  <sheets>
    <sheet name="2009 (6)" sheetId="1" r:id="rId1"/>
    <sheet name="2018-2020 (план)" sheetId="2" r:id="rId2"/>
  </sheets>
  <definedNames/>
  <calcPr fullCalcOnLoad="1"/>
</workbook>
</file>

<file path=xl/sharedStrings.xml><?xml version="1.0" encoding="utf-8"?>
<sst xmlns="http://schemas.openxmlformats.org/spreadsheetml/2006/main" count="318" uniqueCount="188">
  <si>
    <t>КБК</t>
  </si>
  <si>
    <t>ДОХОДЫ</t>
  </si>
  <si>
    <t xml:space="preserve">План на </t>
  </si>
  <si>
    <t>Налог на доходы физ лиц</t>
  </si>
  <si>
    <t>Единый налог на вмен.дох.</t>
  </si>
  <si>
    <t>Земельный налог</t>
  </si>
  <si>
    <t>в т.ч. земли с/хназначения</t>
  </si>
  <si>
    <t>государств.пошлина</t>
  </si>
  <si>
    <t>Прочие штрафы</t>
  </si>
  <si>
    <t>Прочие ненал.доходы</t>
  </si>
  <si>
    <t>родительская плата</t>
  </si>
  <si>
    <t>От других бюджетов</t>
  </si>
  <si>
    <t>Дотации от др бюджетов БС</t>
  </si>
  <si>
    <t>ВСЕГО ДОХОДОВ</t>
  </si>
  <si>
    <t>арендная.плата земли гор.поселков</t>
  </si>
  <si>
    <t>Налог на имущество организаций</t>
  </si>
  <si>
    <t>Штрафные санкции,возмещение ущерба</t>
  </si>
  <si>
    <t>НАЛОГИ НА СОВОКУПНЫЙ ДОХОД</t>
  </si>
  <si>
    <t>Единый сельскохозяйственный налог</t>
  </si>
  <si>
    <t>НАЛОГ НА ИМУЩЕСТВО</t>
  </si>
  <si>
    <t>ДОХОДЫ ОТ ИСПОЛЬЗОВАНИЯ ИМУЩЕСТВА</t>
  </si>
  <si>
    <t>000 1 00 00000 00 0000 000</t>
  </si>
  <si>
    <t>000 1 01 00000 00 0000 000</t>
  </si>
  <si>
    <t>182 1 01 02000 01 0000 110</t>
  </si>
  <si>
    <t>000 1 05 00000 00 0000 000</t>
  </si>
  <si>
    <t>182 1 05 01000 01 0000 110</t>
  </si>
  <si>
    <t>182 1 05 020000 01 0000 110</t>
  </si>
  <si>
    <t>182 1 05 03011 01 0000 110</t>
  </si>
  <si>
    <t>182 1 06 02000 0000 110</t>
  </si>
  <si>
    <t>182 1 06 06010 03 0000 110</t>
  </si>
  <si>
    <t>000 1 08 01000 01 0000 110</t>
  </si>
  <si>
    <t>000 1 11 00000 00 0000 000</t>
  </si>
  <si>
    <t>000 1 11 05023 03 0000 120</t>
  </si>
  <si>
    <t>000 1 16 00000 00 0000 000</t>
  </si>
  <si>
    <t>0001 16 30003 03 0000 140</t>
  </si>
  <si>
    <t>000 1 17 00000 00 0000 000</t>
  </si>
  <si>
    <t>000 3 03 02030 03 0000 180</t>
  </si>
  <si>
    <t>000 2 00 00000 00 0000 000</t>
  </si>
  <si>
    <t>000 2 02 00000 00 0000 000</t>
  </si>
  <si>
    <t>000 1 08 03010 01 0000 110</t>
  </si>
  <si>
    <t>НАЛОГИ НА ПРИБЫЛЬ,доходы</t>
  </si>
  <si>
    <t>Единый налог,взимаемый в связи с примен.упрощ.</t>
  </si>
  <si>
    <t>000 1 08 04000 01 0000 110</t>
  </si>
  <si>
    <t>справки</t>
  </si>
  <si>
    <t>субсидии сельхозпредприятий</t>
  </si>
  <si>
    <t>Безвозмездные поступления.</t>
  </si>
  <si>
    <t>Дотация на выравнивание уровня бюджетной обеспеченности</t>
  </si>
  <si>
    <t>Государств.пошлина</t>
  </si>
  <si>
    <t>Субвенции от других бюджетов БС РФ- всего</t>
  </si>
  <si>
    <t xml:space="preserve"> ДОХОДЫ собственные</t>
  </si>
  <si>
    <t>Субвенции по оплате жилья</t>
  </si>
  <si>
    <t>033 1 17 05000 00 0000 180</t>
  </si>
  <si>
    <t>Субсидии от других бюджетов</t>
  </si>
  <si>
    <t>0002 02 04000 00 0000 151</t>
  </si>
  <si>
    <t xml:space="preserve">Прочие субсидии </t>
  </si>
  <si>
    <t>000 2 02 04000 00 0000151</t>
  </si>
  <si>
    <t xml:space="preserve">Прочие субсидии , зачисляемые в бюджет поселения </t>
  </si>
  <si>
    <t>000 2 02 04930 10 0000 151</t>
  </si>
  <si>
    <t>182 1 06 01030 10 0000 110</t>
  </si>
  <si>
    <t>182 1 06 06013 10 0000 110</t>
  </si>
  <si>
    <t>033 1 17 05050 10 0000 180</t>
  </si>
  <si>
    <t>Факт</t>
  </si>
  <si>
    <t>на 1.04.06.</t>
  </si>
  <si>
    <t>%</t>
  </si>
  <si>
    <t>Сначало</t>
  </si>
  <si>
    <t>года</t>
  </si>
  <si>
    <t>18210904050032000110</t>
  </si>
  <si>
    <t>182 109 04000 02 0000 110</t>
  </si>
  <si>
    <t>Налоги на имущество</t>
  </si>
  <si>
    <t>182 1 01 02021 01 0000 110</t>
  </si>
  <si>
    <t>182 1 01 02021 011000 110</t>
  </si>
  <si>
    <t>182 101 02022 01 0000 110</t>
  </si>
  <si>
    <t>Налог на доходы физ лиц с дох.поп.</t>
  </si>
  <si>
    <t>182 101 0202 2 01 1000 110</t>
  </si>
  <si>
    <t>182 101 02040 01 0000 110</t>
  </si>
  <si>
    <t>182 1 06 00000 00 0000 000</t>
  </si>
  <si>
    <t>Налог на имущество физических лиц</t>
  </si>
  <si>
    <t>182 106 01030 10 2000 110</t>
  </si>
  <si>
    <t>182 1 06 06000 00 0000 110</t>
  </si>
  <si>
    <t>182 109 04050 03 1000 110</t>
  </si>
  <si>
    <t>182 1 09 04050 03 2000 110</t>
  </si>
  <si>
    <t>182 109 00000 00 0000 000</t>
  </si>
  <si>
    <t>Доходы от исп. Имущ-ва, нах.в гос. и мун.</t>
  </si>
  <si>
    <t xml:space="preserve">арендная.плата земли </t>
  </si>
  <si>
    <t>033 1 17 01050 10 0000 180</t>
  </si>
  <si>
    <t>000 3 00 00000 00 0000 000</t>
  </si>
  <si>
    <t>Доходы от предпри. И иной прин.дох деятель-ти</t>
  </si>
  <si>
    <t>182 106 01030 10 1000 110</t>
  </si>
  <si>
    <t>Ненал.доходы</t>
  </si>
  <si>
    <t>Задолженность по возник. Налог. Иобязател.</t>
  </si>
  <si>
    <t>Земельный налогпо обязат.возник.на 01.01. 06.</t>
  </si>
  <si>
    <t xml:space="preserve">Субвенции на выпол.полном.по перв.ВУС </t>
  </si>
  <si>
    <t>182 1 06 06023 10 1000 110</t>
  </si>
  <si>
    <t>182 1 06 06023 10 2000 110</t>
  </si>
  <si>
    <t xml:space="preserve">182 109 04050 10 2000 110 </t>
  </si>
  <si>
    <t>0002 02 04999 10 0000 151</t>
  </si>
  <si>
    <t xml:space="preserve">117 2 02 02025 10 0000 151 </t>
  </si>
  <si>
    <t>Субвенции бюджет.муниципал. посел.перед.</t>
  </si>
  <si>
    <t xml:space="preserve">182 109 04050 10 1000 110 </t>
  </si>
  <si>
    <t>182 1 06 06013 10 1000 110</t>
  </si>
  <si>
    <t>182 1 06 06013 10 2000 110</t>
  </si>
  <si>
    <t>182 1 01 02021 014000 110</t>
  </si>
  <si>
    <t>182 105 03000011000 110</t>
  </si>
  <si>
    <t>2008г.</t>
  </si>
  <si>
    <t>План</t>
  </si>
  <si>
    <t>Поступило</t>
  </si>
  <si>
    <t>Ожидаем.</t>
  </si>
  <si>
    <t xml:space="preserve">Итого </t>
  </si>
  <si>
    <t>за 2008 г.</t>
  </si>
  <si>
    <t>Дефицит</t>
  </si>
  <si>
    <t>Расходы</t>
  </si>
  <si>
    <t>159 202 03015 10 0000 151</t>
  </si>
  <si>
    <t>159 2 02 01000 00 0000 151</t>
  </si>
  <si>
    <t xml:space="preserve">159 2 02 01010 10 0000 151 </t>
  </si>
  <si>
    <t>159 2 020 02000 00 0000 151</t>
  </si>
  <si>
    <t>159 2 02 02940 10 0000 152</t>
  </si>
  <si>
    <t>159  202  02999 10 000 151</t>
  </si>
  <si>
    <t xml:space="preserve">                                        Приложение №</t>
  </si>
  <si>
    <t xml:space="preserve">                                       крешению Думы  " О проекте бюджета </t>
  </si>
  <si>
    <t xml:space="preserve">Субсидии  в целях софин.РО по вып. з/пл </t>
  </si>
  <si>
    <t xml:space="preserve">                   Прогноз  поступления доходов  по МО "Каменка" на .2010г.</t>
  </si>
  <si>
    <t>на 2010</t>
  </si>
  <si>
    <t>033 1 11 05010 10 0000 120</t>
  </si>
  <si>
    <t xml:space="preserve">                                       МО "Каменка"на 2010 год.</t>
  </si>
  <si>
    <t>с/х налог</t>
  </si>
  <si>
    <t xml:space="preserve">159 2 02 01001 10 0000 151 </t>
  </si>
  <si>
    <t>Прочие субсидии бюджетам поселений</t>
  </si>
  <si>
    <t>Налог на доходы физических лиц</t>
  </si>
  <si>
    <t>159 2 02 01000 10 0000 151</t>
  </si>
  <si>
    <t>033 1 11 00000 10 0000 000</t>
  </si>
  <si>
    <t>033 1 14 06025 10 0000 430</t>
  </si>
  <si>
    <t>159 2 00 00000 00 0000 151</t>
  </si>
  <si>
    <t xml:space="preserve">159 2 02 02000 10 0000 151 </t>
  </si>
  <si>
    <t xml:space="preserve">                                          Приложение № 2</t>
  </si>
  <si>
    <t xml:space="preserve"> Доходы собственные</t>
  </si>
  <si>
    <t>Налоги на прибыль, доходы</t>
  </si>
  <si>
    <t>000 1 00 00000 10 0000 000</t>
  </si>
  <si>
    <t>182 1 01 00000 10 0000 000</t>
  </si>
  <si>
    <t>Дотация на выравнивание уровня бюджетной обеспеченности с областного бюджета</t>
  </si>
  <si>
    <t>Дотация на выравнивание уровня бюджетной обеспеченности с районного бюджета</t>
  </si>
  <si>
    <t>182 1 01 02010 01 1000 110</t>
  </si>
  <si>
    <t>100 1 03 02000 10 0000 110</t>
  </si>
  <si>
    <t xml:space="preserve">Акцизы по подакцизным товарам (продукции) </t>
  </si>
  <si>
    <t>182 1 06 06000 10 0000 110</t>
  </si>
  <si>
    <t xml:space="preserve">Субвенции на выпол. перед. полном. субъектам РФ </t>
  </si>
  <si>
    <t>Безвозмездные поступления</t>
  </si>
  <si>
    <t>182 1 05 03010 01 1000 110</t>
  </si>
  <si>
    <t>182 1 06 01030 10 1000 110</t>
  </si>
  <si>
    <t>100 1 03 02230 01 0000 110</t>
  </si>
  <si>
    <t>100 1 03 02240 01 0000 110</t>
  </si>
  <si>
    <t>100 1 03 02250 01 0000 110</t>
  </si>
  <si>
    <t>100 1 03 02260 01 0000 110</t>
  </si>
  <si>
    <t>182 1 06 06033 10 1000 110</t>
  </si>
  <si>
    <t>182 1 06 06043 10 1000 110</t>
  </si>
  <si>
    <t>Субсид. бюдж. посел. на реал. федер. целев. прогр.</t>
  </si>
  <si>
    <t>033 1 11 05025 10 0000 120</t>
  </si>
  <si>
    <t>033 1 11 05035 10 1000 120</t>
  </si>
  <si>
    <t>Доходы от уплаты акцизов на моторн. масла для дизельн. и (или) карбюратор. (инжекторных) двигателей, подлеж. распредел. между бюджетами РФ и местными бюджет. с учетом установл. дифференц. нормативов отчисл. в местн. бюджеты</t>
  </si>
  <si>
    <t>Доходы от уплаты акцизов на прямогонный бензин, подлежащ. Распредел. между бюджетами РФ и местными бюджет. с учетом установл. дифференц. нормативов отчисл. в местные бюджеты</t>
  </si>
  <si>
    <t xml:space="preserve">Прочие неналоговые доходы </t>
  </si>
  <si>
    <t>Доходы от продажи земельных участков, находящихся в собственности сельских поселений</t>
  </si>
  <si>
    <t>033 1 08 04020 01 1000 110</t>
  </si>
  <si>
    <t>Субсидии на повыш. эффектив. бюджетных расходов</t>
  </si>
  <si>
    <t>на 2020 г.</t>
  </si>
  <si>
    <t>Земельный налог с организаций, обладающ. земел. участком, располож. в границах сельских поселений</t>
  </si>
  <si>
    <t>159 2 02 02999 10 0000 151</t>
  </si>
  <si>
    <t>159 2 02 02051 10 0000 151</t>
  </si>
  <si>
    <t>159 2 02 35118 10 0000 151</t>
  </si>
  <si>
    <t>159 2 02 30024 10 0000 151</t>
  </si>
  <si>
    <t xml:space="preserve">Субвенции на выпол. полном. по первичному ВУС </t>
  </si>
  <si>
    <t xml:space="preserve"> Земельный налог с физических лиц, обладающ. земел. участком, располож. в границах сельских поселений</t>
  </si>
  <si>
    <t>Государственная пошлина за соверш. нотариальных действий должностными лицами органов МСУ</t>
  </si>
  <si>
    <t>Доходы от уплаты акцизов на диз. топливо, подлежащ. распредел. между бюджетами РФ и местными бюджет. с учетом установл. дифференц. нормативов отчисл. в местные бюджеты</t>
  </si>
  <si>
    <t>Доходы от уплаты акцизов на автомоб. бензин, подлежащ. распредел. между бюджетами РФ и местными бюджет. с учетом установл. дифференц. нормативов отчисл. в местные бюджеты</t>
  </si>
  <si>
    <t>Земельный налог - итого:</t>
  </si>
  <si>
    <t>Доходы от использ. имущества, находящегося в государственной и муниципальной собственности</t>
  </si>
  <si>
    <t>Субсидии бюджетам поселений - итого:</t>
  </si>
  <si>
    <t>Дотации от других бюджетов БС - итого:</t>
  </si>
  <si>
    <t>Субвенции от других бюджетов РФ- итого:</t>
  </si>
  <si>
    <t>Доходы получен. в виде арендной платы за земел. участки, находящ. в собств. сельских поселений</t>
  </si>
  <si>
    <t>Доходы от сдачи в аренду имущества, находящихся в оперативном управлении органов управления сельских поселений и созданных ими учреждений</t>
  </si>
  <si>
    <t>на 2021 г.</t>
  </si>
  <si>
    <t>Глава МО "Каменка"                                В.Н.Артанов</t>
  </si>
  <si>
    <t xml:space="preserve">                   Прогноз  поступления доходов по МО "Каменка" на 2020-2022 гг.</t>
  </si>
  <si>
    <t>на 2022 г.</t>
  </si>
  <si>
    <t xml:space="preserve">                                          "О бюджете МО "Каменка"на 2020 год</t>
  </si>
  <si>
    <t xml:space="preserve">                                          и на плановый период 2021 и 2022 годов"</t>
  </si>
  <si>
    <t xml:space="preserve">                                          к решению Думы №50 от 25.12. 2019 г.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</si>
</sst>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"/>
    <numFmt numFmtId="186" formatCode="0.0000"/>
    <numFmt numFmtId="187" formatCode="0.000"/>
    <numFmt numFmtId="188" formatCode="0.000000"/>
    <numFmt numFmtId="189" formatCode="0.0000000"/>
    <numFmt numFmtId="190" formatCode="0.000%"/>
    <numFmt numFmtId="191" formatCode="_-* #,##0.0_р_._-;\-* #,##0.0_р_._-;_-* &quot;-&quot;??_р_._-;_-@_-"/>
    <numFmt numFmtId="192" formatCode="_-* #,##0.0_р_._-;\-* #,##0.0_р_._-;_-* &quot;-&quot;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2"/>
    </font>
    <font>
      <b/>
      <i/>
      <sz val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18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184" fontId="4" fillId="0" borderId="24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2" fontId="6" fillId="0" borderId="26" xfId="0" applyNumberFormat="1" applyFont="1" applyBorder="1" applyAlignment="1">
      <alignment horizontal="right"/>
    </xf>
    <xf numFmtId="184" fontId="5" fillId="0" borderId="26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184" fontId="6" fillId="0" borderId="28" xfId="0" applyNumberFormat="1" applyFont="1" applyBorder="1" applyAlignment="1">
      <alignment horizontal="right"/>
    </xf>
    <xf numFmtId="184" fontId="5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/>
    </xf>
    <xf numFmtId="184" fontId="5" fillId="0" borderId="30" xfId="0" applyNumberFormat="1" applyFont="1" applyBorder="1" applyAlignment="1">
      <alignment/>
    </xf>
    <xf numFmtId="184" fontId="4" fillId="0" borderId="28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2" fontId="5" fillId="0" borderId="30" xfId="0" applyNumberFormat="1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184" fontId="5" fillId="0" borderId="23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84" fontId="5" fillId="0" borderId="0" xfId="0" applyNumberFormat="1" applyFont="1" applyAlignment="1">
      <alignment/>
    </xf>
    <xf numFmtId="184" fontId="5" fillId="0" borderId="20" xfId="0" applyNumberFormat="1" applyFont="1" applyBorder="1" applyAlignment="1">
      <alignment/>
    </xf>
    <xf numFmtId="184" fontId="5" fillId="0" borderId="21" xfId="0" applyNumberFormat="1" applyFont="1" applyBorder="1" applyAlignment="1">
      <alignment/>
    </xf>
    <xf numFmtId="184" fontId="6" fillId="0" borderId="31" xfId="0" applyNumberFormat="1" applyFont="1" applyBorder="1" applyAlignment="1">
      <alignment/>
    </xf>
    <xf numFmtId="1" fontId="6" fillId="0" borderId="23" xfId="0" applyNumberFormat="1" applyFont="1" applyBorder="1" applyAlignment="1">
      <alignment/>
    </xf>
    <xf numFmtId="1" fontId="6" fillId="0" borderId="30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84" fontId="6" fillId="0" borderId="30" xfId="0" applyNumberFormat="1" applyFont="1" applyBorder="1" applyAlignment="1">
      <alignment/>
    </xf>
    <xf numFmtId="184" fontId="8" fillId="0" borderId="24" xfId="0" applyNumberFormat="1" applyFont="1" applyBorder="1" applyAlignment="1">
      <alignment horizontal="center"/>
    </xf>
    <xf numFmtId="0" fontId="3" fillId="0" borderId="0" xfId="0" applyFont="1" applyAlignment="1">
      <alignment/>
    </xf>
    <xf numFmtId="184" fontId="6" fillId="0" borderId="0" xfId="0" applyNumberFormat="1" applyFont="1" applyAlignment="1">
      <alignment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2" fontId="4" fillId="0" borderId="24" xfId="0" applyNumberFormat="1" applyFont="1" applyBorder="1" applyAlignment="1">
      <alignment horizontal="center"/>
    </xf>
    <xf numFmtId="184" fontId="5" fillId="0" borderId="30" xfId="0" applyNumberFormat="1" applyFont="1" applyBorder="1" applyAlignment="1">
      <alignment/>
    </xf>
    <xf numFmtId="2" fontId="5" fillId="0" borderId="30" xfId="0" applyNumberFormat="1" applyFont="1" applyBorder="1" applyAlignment="1">
      <alignment/>
    </xf>
    <xf numFmtId="184" fontId="5" fillId="0" borderId="23" xfId="0" applyNumberFormat="1" applyFont="1" applyBorder="1" applyAlignment="1">
      <alignment/>
    </xf>
    <xf numFmtId="184" fontId="5" fillId="0" borderId="20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0" xfId="0" applyFont="1" applyBorder="1" applyAlignment="1">
      <alignment/>
    </xf>
    <xf numFmtId="184" fontId="4" fillId="0" borderId="24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184" fontId="5" fillId="0" borderId="26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 horizontal="center"/>
    </xf>
    <xf numFmtId="184" fontId="5" fillId="0" borderId="21" xfId="0" applyNumberFormat="1" applyFont="1" applyBorder="1" applyAlignment="1">
      <alignment/>
    </xf>
    <xf numFmtId="0" fontId="5" fillId="0" borderId="32" xfId="0" applyFont="1" applyBorder="1" applyAlignment="1">
      <alignment/>
    </xf>
    <xf numFmtId="2" fontId="8" fillId="0" borderId="26" xfId="0" applyNumberFormat="1" applyFont="1" applyBorder="1" applyAlignment="1">
      <alignment horizontal="right"/>
    </xf>
    <xf numFmtId="2" fontId="8" fillId="0" borderId="24" xfId="0" applyNumberFormat="1" applyFont="1" applyBorder="1" applyAlignment="1">
      <alignment horizontal="center"/>
    </xf>
    <xf numFmtId="0" fontId="8" fillId="0" borderId="26" xfId="0" applyFont="1" applyBorder="1" applyAlignment="1">
      <alignment horizontal="right"/>
    </xf>
    <xf numFmtId="0" fontId="5" fillId="0" borderId="23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84" fontId="4" fillId="0" borderId="21" xfId="0" applyNumberFormat="1" applyFont="1" applyBorder="1" applyAlignment="1">
      <alignment horizontal="right"/>
    </xf>
    <xf numFmtId="184" fontId="8" fillId="0" borderId="21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6" fillId="0" borderId="21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3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6" fillId="0" borderId="23" xfId="0" applyFont="1" applyBorder="1" applyAlignment="1">
      <alignment/>
    </xf>
    <xf numFmtId="1" fontId="5" fillId="0" borderId="30" xfId="0" applyNumberFormat="1" applyFont="1" applyBorder="1" applyAlignment="1">
      <alignment/>
    </xf>
    <xf numFmtId="1" fontId="6" fillId="0" borderId="30" xfId="0" applyNumberFormat="1" applyFont="1" applyBorder="1" applyAlignment="1">
      <alignment/>
    </xf>
    <xf numFmtId="184" fontId="6" fillId="0" borderId="30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28" xfId="0" applyFont="1" applyBorder="1" applyAlignment="1">
      <alignment/>
    </xf>
    <xf numFmtId="184" fontId="6" fillId="0" borderId="23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wrapText="1"/>
    </xf>
    <xf numFmtId="0" fontId="5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top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118"/>
  <sheetViews>
    <sheetView zoomScalePageLayoutView="0" workbookViewId="0" topLeftCell="A13">
      <selection activeCell="N75" sqref="N75"/>
    </sheetView>
  </sheetViews>
  <sheetFormatPr defaultColWidth="9.00390625" defaultRowHeight="12.75"/>
  <cols>
    <col min="1" max="1" width="21.375" style="0" customWidth="1"/>
    <col min="2" max="2" width="47.375" style="0" customWidth="1"/>
    <col min="3" max="3" width="9.25390625" style="0" hidden="1" customWidth="1"/>
    <col min="4" max="4" width="10.25390625" style="0" hidden="1" customWidth="1"/>
    <col min="5" max="7" width="8.125" style="0" hidden="1" customWidth="1"/>
    <col min="8" max="8" width="7.25390625" style="0" hidden="1" customWidth="1"/>
    <col min="9" max="9" width="7.00390625" style="0" hidden="1" customWidth="1"/>
    <col min="10" max="10" width="0" style="0" hidden="1" customWidth="1"/>
    <col min="11" max="11" width="9.125" style="0" hidden="1" customWidth="1"/>
    <col min="12" max="12" width="10.125" style="0" hidden="1" customWidth="1"/>
    <col min="13" max="13" width="8.125" style="0" hidden="1" customWidth="1"/>
    <col min="14" max="14" width="8.625" style="0" customWidth="1"/>
    <col min="15" max="15" width="8.875" style="0" hidden="1" customWidth="1"/>
    <col min="16" max="16" width="8.375" style="0" hidden="1" customWidth="1"/>
  </cols>
  <sheetData>
    <row r="1" ht="12.75" hidden="1"/>
    <row r="2" ht="12.75" hidden="1"/>
    <row r="3" ht="12.75" hidden="1"/>
    <row r="4" ht="12.75" hidden="1"/>
    <row r="5" ht="12.75" hidden="1"/>
    <row r="6" spans="4:8" ht="12.75" hidden="1">
      <c r="D6" s="2"/>
      <c r="E6" s="2"/>
      <c r="F6" s="2"/>
      <c r="G6" s="2"/>
      <c r="H6" s="2"/>
    </row>
    <row r="7" spans="3:7" ht="12.75" hidden="1">
      <c r="C7" s="2"/>
      <c r="D7" s="2"/>
      <c r="E7" s="2"/>
      <c r="F7" s="2"/>
      <c r="G7" s="2"/>
    </row>
    <row r="8" spans="3:7" ht="12.75" hidden="1">
      <c r="C8" s="2"/>
      <c r="D8" s="2"/>
      <c r="E8" s="2"/>
      <c r="F8" s="2"/>
      <c r="G8" s="2"/>
    </row>
    <row r="9" spans="3:7" ht="12.75" hidden="1">
      <c r="C9" s="2"/>
      <c r="D9" s="2"/>
      <c r="E9" s="2"/>
      <c r="F9" s="2"/>
      <c r="G9" s="2"/>
    </row>
    <row r="10" spans="3:7" ht="12.75" hidden="1">
      <c r="C10" s="2"/>
      <c r="D10" s="2"/>
      <c r="E10" s="2"/>
      <c r="F10" s="2"/>
      <c r="G10" s="2"/>
    </row>
    <row r="11" spans="4:8" ht="12.75" hidden="1">
      <c r="D11" s="2"/>
      <c r="E11" s="2"/>
      <c r="F11" s="2"/>
      <c r="G11" s="2"/>
      <c r="H11" s="2"/>
    </row>
    <row r="12" spans="3:7" ht="12.75" hidden="1">
      <c r="C12" s="2"/>
      <c r="D12" s="2"/>
      <c r="E12" s="2"/>
      <c r="F12" s="2"/>
      <c r="G12" s="2"/>
    </row>
    <row r="13" spans="2:7" ht="12.75">
      <c r="B13" t="s">
        <v>117</v>
      </c>
      <c r="C13" s="2"/>
      <c r="D13" s="2"/>
      <c r="E13" s="2"/>
      <c r="F13" s="2"/>
      <c r="G13" s="2"/>
    </row>
    <row r="14" spans="2:7" ht="12.75">
      <c r="B14" t="s">
        <v>118</v>
      </c>
      <c r="C14" s="2"/>
      <c r="D14" s="2"/>
      <c r="E14" s="2"/>
      <c r="F14" s="2"/>
      <c r="G14" s="2"/>
    </row>
    <row r="15" spans="2:7" ht="12.75">
      <c r="B15" t="s">
        <v>123</v>
      </c>
      <c r="C15" s="2"/>
      <c r="D15" s="2"/>
      <c r="E15" s="2"/>
      <c r="F15" s="2"/>
      <c r="G15" s="2"/>
    </row>
    <row r="16" spans="3:7" ht="12.75">
      <c r="C16" s="2"/>
      <c r="D16" s="2"/>
      <c r="E16" s="2"/>
      <c r="F16" s="2"/>
      <c r="G16" s="2"/>
    </row>
    <row r="17" spans="1:8" ht="12.75">
      <c r="A17" t="s">
        <v>120</v>
      </c>
      <c r="D17" s="2"/>
      <c r="E17" s="2"/>
      <c r="F17" s="2"/>
      <c r="G17" s="2"/>
      <c r="H17" s="2"/>
    </row>
    <row r="18" spans="5:8" ht="12.75">
      <c r="E18" s="2"/>
      <c r="F18" s="2"/>
      <c r="G18" s="2"/>
      <c r="H18" s="2"/>
    </row>
    <row r="19" spans="4:7" ht="13.5" thickBot="1">
      <c r="D19" s="8"/>
      <c r="E19" s="3"/>
      <c r="F19" s="3"/>
      <c r="G19" s="3"/>
    </row>
    <row r="20" spans="1:16" ht="12.75">
      <c r="A20" s="20" t="s">
        <v>0</v>
      </c>
      <c r="B20" s="21" t="s">
        <v>1</v>
      </c>
      <c r="C20" s="52" t="s">
        <v>2</v>
      </c>
      <c r="D20" s="41" t="s">
        <v>61</v>
      </c>
      <c r="E20" s="32" t="s">
        <v>63</v>
      </c>
      <c r="F20" s="41"/>
      <c r="G20" s="41"/>
      <c r="H20" s="29" t="s">
        <v>64</v>
      </c>
      <c r="I20" s="35" t="s">
        <v>63</v>
      </c>
      <c r="J20" s="52" t="s">
        <v>105</v>
      </c>
      <c r="K20" s="35"/>
      <c r="L20" s="35" t="s">
        <v>106</v>
      </c>
      <c r="M20" s="28" t="s">
        <v>107</v>
      </c>
      <c r="N20" s="71" t="s">
        <v>104</v>
      </c>
      <c r="O20" s="69" t="s">
        <v>104</v>
      </c>
      <c r="P20" s="67" t="s">
        <v>104</v>
      </c>
    </row>
    <row r="21" spans="1:16" ht="13.5" thickBot="1">
      <c r="A21" s="23"/>
      <c r="B21" s="22"/>
      <c r="C21" s="53" t="s">
        <v>103</v>
      </c>
      <c r="D21" s="43" t="s">
        <v>62</v>
      </c>
      <c r="E21" s="33"/>
      <c r="F21" s="42"/>
      <c r="G21" s="42"/>
      <c r="H21" s="31" t="s">
        <v>65</v>
      </c>
      <c r="I21" s="36"/>
      <c r="J21" s="53" t="s">
        <v>103</v>
      </c>
      <c r="K21" s="36"/>
      <c r="L21" s="36"/>
      <c r="M21" s="30" t="s">
        <v>108</v>
      </c>
      <c r="N21" s="72" t="s">
        <v>121</v>
      </c>
      <c r="O21" s="70">
        <v>2010</v>
      </c>
      <c r="P21" s="68">
        <v>2011</v>
      </c>
    </row>
    <row r="22" spans="1:16" ht="12.75">
      <c r="A22" s="24" t="s">
        <v>21</v>
      </c>
      <c r="B22" s="1" t="s">
        <v>49</v>
      </c>
      <c r="C22" s="62">
        <f>C23+C38+C43+C66+C68</f>
        <v>635600</v>
      </c>
      <c r="D22" s="44">
        <f>D23+D38</f>
        <v>15737.26</v>
      </c>
      <c r="E22" s="39">
        <v>2.52</v>
      </c>
      <c r="F22" s="39"/>
      <c r="G22" s="39"/>
      <c r="H22" s="61">
        <f>H23+H38+H51+H66</f>
        <v>244</v>
      </c>
      <c r="I22" s="61">
        <f>H22/C22%</f>
        <v>0.03838892385147892</v>
      </c>
      <c r="J22" s="64">
        <f>J23+J36+J43+J66</f>
        <v>126651.01000000001</v>
      </c>
      <c r="K22" s="66"/>
      <c r="L22" s="66">
        <f>L23+L38+L43+L66+L89</f>
        <v>609261.5</v>
      </c>
      <c r="M22" s="66">
        <f aca="true" t="shared" si="0" ref="M22:M41">J22+L22</f>
        <v>735912.51</v>
      </c>
      <c r="N22" s="77">
        <f>N23+N37+N38+N43+N66</f>
        <v>539</v>
      </c>
      <c r="O22" s="60">
        <f>O23+O38+O43+O66+O89</f>
        <v>596183</v>
      </c>
      <c r="P22" s="60">
        <f>P23+P38+P43+P66+P89</f>
        <v>806004</v>
      </c>
    </row>
    <row r="23" spans="1:16" ht="12.75">
      <c r="A23" s="25" t="s">
        <v>22</v>
      </c>
      <c r="B23" s="17" t="s">
        <v>40</v>
      </c>
      <c r="C23" s="62">
        <f>C25+C31</f>
        <v>180000</v>
      </c>
      <c r="D23" s="45">
        <f>D25+D26</f>
        <v>15262.4</v>
      </c>
      <c r="E23" s="39">
        <v>9.31</v>
      </c>
      <c r="F23" s="39"/>
      <c r="G23" s="39"/>
      <c r="H23" s="60">
        <f>H25+H29</f>
        <v>72.4</v>
      </c>
      <c r="I23" s="61">
        <f>H23/C23%</f>
        <v>0.04022222222222223</v>
      </c>
      <c r="J23" s="60">
        <f>J25+J27</f>
        <v>82876.04000000001</v>
      </c>
      <c r="K23" s="61"/>
      <c r="L23" s="61">
        <v>97135.5</v>
      </c>
      <c r="M23" s="66">
        <f t="shared" si="0"/>
        <v>180011.54</v>
      </c>
      <c r="N23" s="78">
        <v>206</v>
      </c>
      <c r="O23" s="60">
        <v>20500</v>
      </c>
      <c r="P23" s="60">
        <v>220000</v>
      </c>
    </row>
    <row r="24" spans="1:16" ht="12.75">
      <c r="A24" s="25" t="s">
        <v>23</v>
      </c>
      <c r="B24" s="18" t="s">
        <v>3</v>
      </c>
      <c r="C24" s="62">
        <f>C25+C31</f>
        <v>180000</v>
      </c>
      <c r="D24" s="44"/>
      <c r="E24" s="34"/>
      <c r="F24" s="34"/>
      <c r="G24" s="34"/>
      <c r="H24" s="60">
        <f>H25+H29</f>
        <v>72.4</v>
      </c>
      <c r="I24" s="61">
        <f>H24/C24%</f>
        <v>0.04022222222222223</v>
      </c>
      <c r="J24" s="60">
        <f>J25+J27</f>
        <v>82876.04000000001</v>
      </c>
      <c r="K24" s="61"/>
      <c r="L24" s="61">
        <v>97135.5</v>
      </c>
      <c r="M24" s="66">
        <f t="shared" si="0"/>
        <v>180011.54</v>
      </c>
      <c r="N24" s="78">
        <v>206</v>
      </c>
      <c r="O24" s="60">
        <v>205000</v>
      </c>
      <c r="P24" s="60">
        <v>220000</v>
      </c>
    </row>
    <row r="25" spans="1:16" ht="12.75">
      <c r="A25" s="26" t="s">
        <v>69</v>
      </c>
      <c r="B25" s="18" t="s">
        <v>3</v>
      </c>
      <c r="C25" s="58">
        <v>180000</v>
      </c>
      <c r="D25" s="46">
        <v>15262.4</v>
      </c>
      <c r="E25" s="39">
        <v>9.6</v>
      </c>
      <c r="F25" s="39"/>
      <c r="G25" s="39"/>
      <c r="H25" s="60">
        <v>71.9</v>
      </c>
      <c r="I25" s="61">
        <f>H25/C25%</f>
        <v>0.03994444444444445</v>
      </c>
      <c r="J25" s="60">
        <v>83500.13</v>
      </c>
      <c r="K25" s="61"/>
      <c r="L25" s="61">
        <v>97135.5</v>
      </c>
      <c r="M25" s="66">
        <f t="shared" si="0"/>
        <v>180635.63</v>
      </c>
      <c r="N25" s="78">
        <v>206</v>
      </c>
      <c r="O25" s="60">
        <v>205000</v>
      </c>
      <c r="P25" s="60">
        <v>220000</v>
      </c>
    </row>
    <row r="26" spans="1:16" ht="12.75" hidden="1">
      <c r="A26" s="26" t="s">
        <v>70</v>
      </c>
      <c r="B26" s="18" t="s">
        <v>3</v>
      </c>
      <c r="C26" s="58">
        <v>0</v>
      </c>
      <c r="D26" s="47"/>
      <c r="E26" s="34"/>
      <c r="F26" s="34"/>
      <c r="G26" s="34"/>
      <c r="H26" s="60">
        <v>71.9</v>
      </c>
      <c r="I26" s="61"/>
      <c r="J26" s="60"/>
      <c r="K26" s="61"/>
      <c r="L26" s="61"/>
      <c r="M26" s="66">
        <f t="shared" si="0"/>
        <v>0</v>
      </c>
      <c r="N26" s="78"/>
      <c r="O26" s="60"/>
      <c r="P26" s="60"/>
    </row>
    <row r="27" spans="1:16" ht="12.75" hidden="1">
      <c r="A27" s="26" t="s">
        <v>101</v>
      </c>
      <c r="B27" s="18" t="s">
        <v>3</v>
      </c>
      <c r="C27" s="58"/>
      <c r="D27" s="47"/>
      <c r="E27" s="34"/>
      <c r="F27" s="34"/>
      <c r="G27" s="34"/>
      <c r="H27" s="60"/>
      <c r="I27" s="61"/>
      <c r="J27" s="64">
        <v>-624.09</v>
      </c>
      <c r="K27" s="61"/>
      <c r="L27" s="61"/>
      <c r="M27" s="66">
        <f t="shared" si="0"/>
        <v>-624.09</v>
      </c>
      <c r="N27" s="78"/>
      <c r="O27" s="60"/>
      <c r="P27" s="60"/>
    </row>
    <row r="28" spans="1:16" ht="12.75" hidden="1">
      <c r="A28" s="26" t="s">
        <v>71</v>
      </c>
      <c r="B28" s="18" t="s">
        <v>72</v>
      </c>
      <c r="C28" s="58"/>
      <c r="D28" s="47"/>
      <c r="E28" s="34"/>
      <c r="F28" s="34"/>
      <c r="G28" s="34"/>
      <c r="H28" s="60"/>
      <c r="I28" s="61"/>
      <c r="J28" s="60"/>
      <c r="K28" s="61"/>
      <c r="L28" s="61"/>
      <c r="M28" s="66">
        <f t="shared" si="0"/>
        <v>0</v>
      </c>
      <c r="N28" s="78"/>
      <c r="O28" s="60"/>
      <c r="P28" s="60"/>
    </row>
    <row r="29" spans="1:18" ht="12.75" hidden="1">
      <c r="A29" s="26" t="s">
        <v>73</v>
      </c>
      <c r="B29" s="18" t="s">
        <v>3</v>
      </c>
      <c r="C29" s="58"/>
      <c r="D29" s="47"/>
      <c r="E29" s="34"/>
      <c r="F29" s="34"/>
      <c r="G29" s="34"/>
      <c r="H29" s="60">
        <v>0.5</v>
      </c>
      <c r="I29" s="61"/>
      <c r="J29" s="60">
        <v>0</v>
      </c>
      <c r="K29" s="61"/>
      <c r="L29" s="61"/>
      <c r="M29" s="66">
        <f t="shared" si="0"/>
        <v>0</v>
      </c>
      <c r="N29" s="78"/>
      <c r="O29" s="60"/>
      <c r="P29" s="60"/>
      <c r="R29" s="3"/>
    </row>
    <row r="30" spans="1:16" ht="12.75" hidden="1">
      <c r="A30" s="65">
        <v>1.8210102022012E+19</v>
      </c>
      <c r="B30" s="18" t="s">
        <v>3</v>
      </c>
      <c r="C30" s="58"/>
      <c r="D30" s="47"/>
      <c r="E30" s="34"/>
      <c r="F30" s="34"/>
      <c r="G30" s="34"/>
      <c r="H30" s="60"/>
      <c r="I30" s="61"/>
      <c r="J30" s="60">
        <v>0</v>
      </c>
      <c r="K30" s="61"/>
      <c r="L30" s="61"/>
      <c r="M30" s="66">
        <f t="shared" si="0"/>
        <v>0</v>
      </c>
      <c r="N30" s="78"/>
      <c r="O30" s="60"/>
      <c r="P30" s="60"/>
    </row>
    <row r="31" spans="1:16" ht="12.75" hidden="1">
      <c r="A31" s="26" t="s">
        <v>74</v>
      </c>
      <c r="B31" s="18" t="s">
        <v>72</v>
      </c>
      <c r="C31" s="58">
        <v>0</v>
      </c>
      <c r="D31" s="47"/>
      <c r="E31" s="34"/>
      <c r="F31" s="34"/>
      <c r="G31" s="34"/>
      <c r="H31" s="60">
        <v>0</v>
      </c>
      <c r="I31" s="61" t="e">
        <f>H31/C31%</f>
        <v>#DIV/0!</v>
      </c>
      <c r="J31" s="60"/>
      <c r="K31" s="61"/>
      <c r="L31" s="61"/>
      <c r="M31" s="66">
        <f t="shared" si="0"/>
        <v>0</v>
      </c>
      <c r="N31" s="78"/>
      <c r="O31" s="60"/>
      <c r="P31" s="60"/>
    </row>
    <row r="32" spans="1:16" ht="12.75" hidden="1">
      <c r="A32" s="25" t="s">
        <v>24</v>
      </c>
      <c r="B32" s="17" t="s">
        <v>17</v>
      </c>
      <c r="C32" s="57"/>
      <c r="D32" s="48"/>
      <c r="E32" s="34"/>
      <c r="F32" s="34"/>
      <c r="G32" s="34"/>
      <c r="H32" s="60"/>
      <c r="I32" s="61" t="e">
        <f>H32/C32%</f>
        <v>#DIV/0!</v>
      </c>
      <c r="J32" s="60"/>
      <c r="K32" s="61"/>
      <c r="L32" s="61"/>
      <c r="M32" s="66">
        <f t="shared" si="0"/>
        <v>0</v>
      </c>
      <c r="N32" s="78"/>
      <c r="O32" s="60"/>
      <c r="P32" s="60"/>
    </row>
    <row r="33" spans="1:16" ht="12.75" hidden="1">
      <c r="A33" s="26" t="s">
        <v>25</v>
      </c>
      <c r="B33" s="18" t="s">
        <v>41</v>
      </c>
      <c r="C33" s="58"/>
      <c r="D33" s="47"/>
      <c r="E33" s="34"/>
      <c r="F33" s="34"/>
      <c r="G33" s="34"/>
      <c r="H33" s="60"/>
      <c r="I33" s="61" t="e">
        <f>H33/C33%</f>
        <v>#DIV/0!</v>
      </c>
      <c r="J33" s="60"/>
      <c r="K33" s="61"/>
      <c r="L33" s="61"/>
      <c r="M33" s="66">
        <f t="shared" si="0"/>
        <v>0</v>
      </c>
      <c r="N33" s="78"/>
      <c r="O33" s="60"/>
      <c r="P33" s="60"/>
    </row>
    <row r="34" spans="1:16" ht="12.75" hidden="1">
      <c r="A34" s="26" t="s">
        <v>26</v>
      </c>
      <c r="B34" s="18" t="s">
        <v>4</v>
      </c>
      <c r="C34" s="58"/>
      <c r="D34" s="47"/>
      <c r="E34" s="34"/>
      <c r="F34" s="34"/>
      <c r="G34" s="34"/>
      <c r="H34" s="60"/>
      <c r="I34" s="61" t="e">
        <f>H34/C34%</f>
        <v>#DIV/0!</v>
      </c>
      <c r="J34" s="60"/>
      <c r="K34" s="61"/>
      <c r="L34" s="61"/>
      <c r="M34" s="66">
        <f t="shared" si="0"/>
        <v>0</v>
      </c>
      <c r="N34" s="78"/>
      <c r="O34" s="60"/>
      <c r="P34" s="60"/>
    </row>
    <row r="35" spans="1:16" ht="12.75" hidden="1">
      <c r="A35" s="25" t="s">
        <v>27</v>
      </c>
      <c r="B35" s="18" t="s">
        <v>18</v>
      </c>
      <c r="C35" s="58"/>
      <c r="D35" s="48"/>
      <c r="E35" s="34"/>
      <c r="F35" s="34"/>
      <c r="G35" s="34"/>
      <c r="H35" s="60"/>
      <c r="I35" s="61" t="e">
        <f>H35/C35%</f>
        <v>#DIV/0!</v>
      </c>
      <c r="J35" s="60"/>
      <c r="K35" s="61"/>
      <c r="L35" s="61"/>
      <c r="M35" s="66">
        <f t="shared" si="0"/>
        <v>0</v>
      </c>
      <c r="N35" s="78"/>
      <c r="O35" s="60"/>
      <c r="P35" s="60"/>
    </row>
    <row r="36" spans="1:16" ht="12.75" hidden="1">
      <c r="A36" s="38" t="s">
        <v>102</v>
      </c>
      <c r="B36" s="18"/>
      <c r="C36" s="58"/>
      <c r="D36" s="48"/>
      <c r="E36" s="34"/>
      <c r="F36" s="34"/>
      <c r="G36" s="34"/>
      <c r="H36" s="60"/>
      <c r="I36" s="61"/>
      <c r="J36" s="60">
        <v>300</v>
      </c>
      <c r="K36" s="61"/>
      <c r="L36" s="61"/>
      <c r="M36" s="66">
        <f t="shared" si="0"/>
        <v>300</v>
      </c>
      <c r="N36" s="78"/>
      <c r="O36" s="60"/>
      <c r="P36" s="60"/>
    </row>
    <row r="37" spans="1:16" ht="12.75">
      <c r="A37" s="38" t="s">
        <v>102</v>
      </c>
      <c r="B37" s="18" t="s">
        <v>124</v>
      </c>
      <c r="C37" s="58"/>
      <c r="D37" s="48"/>
      <c r="E37" s="34"/>
      <c r="F37" s="34"/>
      <c r="G37" s="34"/>
      <c r="H37" s="60"/>
      <c r="I37" s="61"/>
      <c r="J37" s="60"/>
      <c r="K37" s="61"/>
      <c r="L37" s="61"/>
      <c r="M37" s="66"/>
      <c r="N37" s="78">
        <v>10</v>
      </c>
      <c r="O37" s="60"/>
      <c r="P37" s="60"/>
    </row>
    <row r="38" spans="1:16" ht="12.75">
      <c r="A38" s="25" t="s">
        <v>75</v>
      </c>
      <c r="B38" s="17" t="s">
        <v>19</v>
      </c>
      <c r="C38" s="57">
        <v>2000</v>
      </c>
      <c r="D38" s="48">
        <f>D39+D40+D63+D64</f>
        <v>474.85999999999996</v>
      </c>
      <c r="E38" s="39">
        <v>0.11</v>
      </c>
      <c r="F38" s="39"/>
      <c r="G38" s="39"/>
      <c r="H38" s="60">
        <f>H39+H43</f>
        <v>8.3</v>
      </c>
      <c r="I38" s="61">
        <f>H38/C38%</f>
        <v>0.41500000000000004</v>
      </c>
      <c r="J38" s="60">
        <f>J40+J41</f>
        <v>0</v>
      </c>
      <c r="K38" s="61"/>
      <c r="L38" s="61">
        <v>2000</v>
      </c>
      <c r="M38" s="66">
        <f t="shared" si="0"/>
        <v>2000</v>
      </c>
      <c r="N38" s="78">
        <v>6</v>
      </c>
      <c r="O38" s="60">
        <v>2300</v>
      </c>
      <c r="P38" s="60">
        <v>2500</v>
      </c>
    </row>
    <row r="39" spans="1:16" ht="12.75">
      <c r="A39" s="38" t="s">
        <v>58</v>
      </c>
      <c r="B39" s="17" t="s">
        <v>76</v>
      </c>
      <c r="C39" s="57">
        <v>2000</v>
      </c>
      <c r="D39" s="48">
        <v>380.52</v>
      </c>
      <c r="E39" s="34"/>
      <c r="F39" s="34"/>
      <c r="G39" s="34"/>
      <c r="H39" s="60">
        <v>1.8</v>
      </c>
      <c r="I39" s="61">
        <f>H39/C39%</f>
        <v>0.09</v>
      </c>
      <c r="J39" s="60">
        <f>J40+J41</f>
        <v>0</v>
      </c>
      <c r="K39" s="61"/>
      <c r="L39" s="61"/>
      <c r="M39" s="66">
        <f t="shared" si="0"/>
        <v>0</v>
      </c>
      <c r="N39" s="78">
        <v>6</v>
      </c>
      <c r="O39" s="60"/>
      <c r="P39" s="60"/>
    </row>
    <row r="40" spans="1:16" ht="12.75" hidden="1">
      <c r="A40" s="38" t="s">
        <v>87</v>
      </c>
      <c r="B40" s="17" t="s">
        <v>76</v>
      </c>
      <c r="C40" s="57">
        <v>2000</v>
      </c>
      <c r="D40" s="49">
        <v>0.7</v>
      </c>
      <c r="E40" s="34"/>
      <c r="F40" s="34"/>
      <c r="G40" s="34"/>
      <c r="H40" s="60">
        <v>1.8</v>
      </c>
      <c r="I40" s="61"/>
      <c r="J40" s="60">
        <v>0</v>
      </c>
      <c r="K40" s="61"/>
      <c r="L40" s="61"/>
      <c r="M40" s="66">
        <f t="shared" si="0"/>
        <v>0</v>
      </c>
      <c r="N40" s="78"/>
      <c r="O40" s="60"/>
      <c r="P40" s="60"/>
    </row>
    <row r="41" spans="1:16" ht="12.75" hidden="1">
      <c r="A41" s="38" t="s">
        <v>77</v>
      </c>
      <c r="B41" s="17" t="s">
        <v>76</v>
      </c>
      <c r="C41" s="56"/>
      <c r="D41" s="49"/>
      <c r="E41" s="34"/>
      <c r="F41" s="34"/>
      <c r="G41" s="34"/>
      <c r="H41" s="60">
        <v>11.34</v>
      </c>
      <c r="I41" s="61"/>
      <c r="J41" s="60">
        <v>0</v>
      </c>
      <c r="K41" s="61"/>
      <c r="L41" s="61"/>
      <c r="M41" s="66">
        <f t="shared" si="0"/>
        <v>0</v>
      </c>
      <c r="N41" s="78"/>
      <c r="O41" s="60"/>
      <c r="P41" s="60"/>
    </row>
    <row r="42" spans="1:16" ht="12.75" hidden="1">
      <c r="A42" s="38"/>
      <c r="B42" s="17"/>
      <c r="C42" s="56"/>
      <c r="D42" s="49"/>
      <c r="E42" s="34"/>
      <c r="F42" s="34"/>
      <c r="G42" s="34"/>
      <c r="H42" s="60"/>
      <c r="I42" s="61"/>
      <c r="J42" s="60"/>
      <c r="K42" s="61"/>
      <c r="L42" s="61"/>
      <c r="M42" s="66"/>
      <c r="N42" s="78"/>
      <c r="O42" s="60"/>
      <c r="P42" s="60"/>
    </row>
    <row r="43" spans="1:16" ht="12.75">
      <c r="A43" s="38" t="s">
        <v>78</v>
      </c>
      <c r="B43" s="17" t="s">
        <v>5</v>
      </c>
      <c r="C43" s="57">
        <v>36600</v>
      </c>
      <c r="D43" s="49"/>
      <c r="E43" s="34"/>
      <c r="F43" s="34"/>
      <c r="G43" s="34"/>
      <c r="H43" s="60">
        <f>H44+H46</f>
        <v>6.5</v>
      </c>
      <c r="I43" s="61">
        <f>H43/C43%</f>
        <v>0.017759562841530054</v>
      </c>
      <c r="J43" s="60">
        <f>J44+J45+J46+J50</f>
        <v>6640.969999999999</v>
      </c>
      <c r="K43" s="61"/>
      <c r="L43" s="61">
        <v>29960</v>
      </c>
      <c r="M43" s="66">
        <f aca="true" t="shared" si="1" ref="M43:M64">J43+L43</f>
        <v>36600.97</v>
      </c>
      <c r="N43" s="78">
        <v>49</v>
      </c>
      <c r="O43" s="60">
        <v>42000</v>
      </c>
      <c r="P43" s="60">
        <v>44000</v>
      </c>
    </row>
    <row r="44" spans="1:16" ht="12.75">
      <c r="A44" s="26" t="s">
        <v>99</v>
      </c>
      <c r="B44" s="17" t="s">
        <v>5</v>
      </c>
      <c r="C44" s="57">
        <v>36600</v>
      </c>
      <c r="D44" s="49"/>
      <c r="E44" s="34"/>
      <c r="F44" s="34"/>
      <c r="G44" s="34"/>
      <c r="H44" s="60">
        <v>5.4</v>
      </c>
      <c r="I44" s="61"/>
      <c r="J44" s="60">
        <v>5429</v>
      </c>
      <c r="K44" s="61"/>
      <c r="L44" s="61"/>
      <c r="M44" s="66">
        <f t="shared" si="1"/>
        <v>5429</v>
      </c>
      <c r="N44" s="78">
        <v>40</v>
      </c>
      <c r="O44" s="60"/>
      <c r="P44" s="60"/>
    </row>
    <row r="45" spans="1:16" ht="12.75" hidden="1">
      <c r="A45" s="26" t="s">
        <v>100</v>
      </c>
      <c r="B45" s="17" t="s">
        <v>5</v>
      </c>
      <c r="C45" s="57"/>
      <c r="D45" s="49"/>
      <c r="E45" s="34"/>
      <c r="F45" s="34"/>
      <c r="G45" s="34"/>
      <c r="H45" s="60"/>
      <c r="I45" s="61"/>
      <c r="J45" s="60">
        <v>41.44</v>
      </c>
      <c r="K45" s="61"/>
      <c r="L45" s="61"/>
      <c r="M45" s="66">
        <f t="shared" si="1"/>
        <v>41.44</v>
      </c>
      <c r="N45" s="78">
        <v>15</v>
      </c>
      <c r="O45" s="60"/>
      <c r="P45" s="60"/>
    </row>
    <row r="46" spans="1:16" ht="12.75" hidden="1">
      <c r="A46" s="26" t="s">
        <v>92</v>
      </c>
      <c r="B46" s="17" t="s">
        <v>5</v>
      </c>
      <c r="C46" s="58">
        <v>0</v>
      </c>
      <c r="D46" s="47"/>
      <c r="E46" s="34"/>
      <c r="F46" s="34"/>
      <c r="G46" s="34"/>
      <c r="H46" s="60">
        <v>1.1</v>
      </c>
      <c r="I46" s="61"/>
      <c r="J46" s="60">
        <v>1164.75</v>
      </c>
      <c r="K46" s="64"/>
      <c r="L46" s="64"/>
      <c r="M46" s="66">
        <f t="shared" si="1"/>
        <v>1164.75</v>
      </c>
      <c r="N46" s="78"/>
      <c r="O46" s="60"/>
      <c r="P46" s="60"/>
    </row>
    <row r="47" spans="1:16" ht="12.75" hidden="1">
      <c r="A47" s="26" t="s">
        <v>28</v>
      </c>
      <c r="B47" s="18" t="s">
        <v>15</v>
      </c>
      <c r="C47" s="58"/>
      <c r="D47" s="47"/>
      <c r="E47" s="34"/>
      <c r="F47" s="34"/>
      <c r="G47" s="34"/>
      <c r="H47" s="60"/>
      <c r="I47" s="61" t="e">
        <f>H47/C47%</f>
        <v>#DIV/0!</v>
      </c>
      <c r="J47" s="60"/>
      <c r="K47" s="64"/>
      <c r="L47" s="64"/>
      <c r="M47" s="66">
        <f t="shared" si="1"/>
        <v>0</v>
      </c>
      <c r="N47" s="78"/>
      <c r="O47" s="60"/>
      <c r="P47" s="60"/>
    </row>
    <row r="48" spans="1:16" ht="12.75" hidden="1">
      <c r="A48" s="26" t="s">
        <v>59</v>
      </c>
      <c r="B48" s="18" t="s">
        <v>5</v>
      </c>
      <c r="C48" s="58">
        <v>458000</v>
      </c>
      <c r="D48" s="48"/>
      <c r="E48" s="34"/>
      <c r="F48" s="34"/>
      <c r="G48" s="34"/>
      <c r="H48" s="60"/>
      <c r="I48" s="61">
        <f>H48/C48%</f>
        <v>0</v>
      </c>
      <c r="J48" s="60"/>
      <c r="K48" s="64"/>
      <c r="L48" s="64"/>
      <c r="M48" s="66">
        <f t="shared" si="1"/>
        <v>0</v>
      </c>
      <c r="N48" s="78"/>
      <c r="O48" s="60"/>
      <c r="P48" s="60"/>
    </row>
    <row r="49" spans="1:16" ht="12.75" hidden="1">
      <c r="A49" s="26" t="s">
        <v>29</v>
      </c>
      <c r="B49" s="18" t="s">
        <v>6</v>
      </c>
      <c r="C49" s="57"/>
      <c r="D49" s="48"/>
      <c r="E49" s="34"/>
      <c r="F49" s="34"/>
      <c r="G49" s="34"/>
      <c r="H49" s="60"/>
      <c r="I49" s="61" t="e">
        <f>H49/C49%</f>
        <v>#DIV/0!</v>
      </c>
      <c r="J49" s="60"/>
      <c r="K49" s="64"/>
      <c r="L49" s="64"/>
      <c r="M49" s="66">
        <f t="shared" si="1"/>
        <v>0</v>
      </c>
      <c r="N49" s="78"/>
      <c r="O49" s="60"/>
      <c r="P49" s="60"/>
    </row>
    <row r="50" spans="1:16" ht="12.75" hidden="1">
      <c r="A50" s="26" t="s">
        <v>93</v>
      </c>
      <c r="B50" s="17" t="s">
        <v>5</v>
      </c>
      <c r="C50" s="57"/>
      <c r="D50" s="48"/>
      <c r="E50" s="34"/>
      <c r="F50" s="34"/>
      <c r="G50" s="34"/>
      <c r="H50" s="60"/>
      <c r="I50" s="61"/>
      <c r="J50" s="60">
        <v>5.78</v>
      </c>
      <c r="K50" s="64"/>
      <c r="L50" s="64"/>
      <c r="M50" s="66">
        <f t="shared" si="1"/>
        <v>5.78</v>
      </c>
      <c r="N50" s="78"/>
      <c r="O50" s="60"/>
      <c r="P50" s="60"/>
    </row>
    <row r="51" spans="1:16" ht="12.75" hidden="1">
      <c r="A51" s="26" t="s">
        <v>81</v>
      </c>
      <c r="B51" s="17" t="s">
        <v>89</v>
      </c>
      <c r="C51" s="57">
        <v>0</v>
      </c>
      <c r="D51" s="48"/>
      <c r="E51" s="34"/>
      <c r="F51" s="34"/>
      <c r="G51" s="34"/>
      <c r="H51" s="60">
        <f>SUM(H52:H55)</f>
        <v>1.2000000000000002</v>
      </c>
      <c r="I51" s="61" t="e">
        <f>H51/C51%</f>
        <v>#DIV/0!</v>
      </c>
      <c r="J51" s="60">
        <f>J53+J54</f>
        <v>0</v>
      </c>
      <c r="K51" s="64"/>
      <c r="L51" s="64"/>
      <c r="M51" s="66">
        <f t="shared" si="1"/>
        <v>0</v>
      </c>
      <c r="N51" s="78"/>
      <c r="O51" s="60"/>
      <c r="P51" s="60"/>
    </row>
    <row r="52" spans="1:16" ht="12.75" hidden="1">
      <c r="A52" s="26" t="s">
        <v>67</v>
      </c>
      <c r="B52" s="18" t="s">
        <v>68</v>
      </c>
      <c r="C52" s="57"/>
      <c r="D52" s="48"/>
      <c r="E52" s="34"/>
      <c r="F52" s="34"/>
      <c r="G52" s="34"/>
      <c r="H52" s="60">
        <v>1.1</v>
      </c>
      <c r="I52" s="61" t="e">
        <f>H52/C52%</f>
        <v>#DIV/0!</v>
      </c>
      <c r="J52" s="63"/>
      <c r="K52" s="64"/>
      <c r="L52" s="64"/>
      <c r="M52" s="66">
        <f t="shared" si="1"/>
        <v>0</v>
      </c>
      <c r="N52" s="78"/>
      <c r="O52" s="60"/>
      <c r="P52" s="60"/>
    </row>
    <row r="53" spans="1:16" ht="12.75" hidden="1">
      <c r="A53" s="26" t="s">
        <v>98</v>
      </c>
      <c r="B53" s="17" t="s">
        <v>5</v>
      </c>
      <c r="C53" s="57"/>
      <c r="D53" s="48"/>
      <c r="E53" s="34"/>
      <c r="F53" s="34"/>
      <c r="G53" s="34"/>
      <c r="H53" s="60"/>
      <c r="I53" s="61"/>
      <c r="J53" s="60">
        <v>0</v>
      </c>
      <c r="K53" s="64"/>
      <c r="L53" s="64"/>
      <c r="M53" s="66">
        <f t="shared" si="1"/>
        <v>0</v>
      </c>
      <c r="N53" s="78"/>
      <c r="O53" s="60"/>
      <c r="P53" s="60"/>
    </row>
    <row r="54" spans="1:16" ht="12.75" hidden="1">
      <c r="A54" s="26" t="s">
        <v>94</v>
      </c>
      <c r="B54" s="17" t="s">
        <v>5</v>
      </c>
      <c r="C54" s="57"/>
      <c r="D54" s="48"/>
      <c r="E54" s="34"/>
      <c r="F54" s="34"/>
      <c r="G54" s="34"/>
      <c r="H54" s="60"/>
      <c r="I54" s="61"/>
      <c r="J54" s="60">
        <v>0</v>
      </c>
      <c r="K54" s="64"/>
      <c r="L54" s="64"/>
      <c r="M54" s="66">
        <f t="shared" si="1"/>
        <v>0</v>
      </c>
      <c r="N54" s="78"/>
      <c r="O54" s="60"/>
      <c r="P54" s="60"/>
    </row>
    <row r="55" spans="1:16" ht="12.75" hidden="1">
      <c r="A55" s="26" t="s">
        <v>79</v>
      </c>
      <c r="B55" s="18" t="s">
        <v>90</v>
      </c>
      <c r="C55" s="57"/>
      <c r="D55" s="48"/>
      <c r="E55" s="34"/>
      <c r="F55" s="34"/>
      <c r="G55" s="34"/>
      <c r="H55" s="60">
        <v>0.1</v>
      </c>
      <c r="I55" s="60"/>
      <c r="J55" s="63"/>
      <c r="K55" s="64"/>
      <c r="L55" s="64"/>
      <c r="M55" s="66">
        <f t="shared" si="1"/>
        <v>0</v>
      </c>
      <c r="N55" s="78"/>
      <c r="O55" s="60"/>
      <c r="P55" s="60"/>
    </row>
    <row r="56" spans="1:16" ht="12.75" hidden="1">
      <c r="A56" s="25" t="s">
        <v>30</v>
      </c>
      <c r="B56" s="1" t="s">
        <v>47</v>
      </c>
      <c r="C56" s="55"/>
      <c r="D56" s="47"/>
      <c r="E56" s="34"/>
      <c r="F56" s="34"/>
      <c r="G56" s="34"/>
      <c r="H56" s="60"/>
      <c r="I56" s="60"/>
      <c r="J56" s="63"/>
      <c r="K56" s="64"/>
      <c r="L56" s="64"/>
      <c r="M56" s="66">
        <f t="shared" si="1"/>
        <v>0</v>
      </c>
      <c r="N56" s="79"/>
      <c r="O56" s="63"/>
      <c r="P56" s="63"/>
    </row>
    <row r="57" spans="1:16" ht="12.75" hidden="1">
      <c r="A57" s="26" t="s">
        <v>39</v>
      </c>
      <c r="B57" s="18" t="s">
        <v>7</v>
      </c>
      <c r="C57" s="55"/>
      <c r="D57" s="47"/>
      <c r="E57" s="34"/>
      <c r="F57" s="34"/>
      <c r="G57" s="34"/>
      <c r="H57" s="60"/>
      <c r="I57" s="60"/>
      <c r="J57" s="63"/>
      <c r="K57" s="64"/>
      <c r="L57" s="64"/>
      <c r="M57" s="66">
        <f t="shared" si="1"/>
        <v>0</v>
      </c>
      <c r="N57" s="79"/>
      <c r="O57" s="63"/>
      <c r="P57" s="63"/>
    </row>
    <row r="58" spans="1:16" ht="12.75" hidden="1">
      <c r="A58" s="26" t="s">
        <v>42</v>
      </c>
      <c r="B58" s="18" t="s">
        <v>7</v>
      </c>
      <c r="C58" s="55"/>
      <c r="D58" s="47"/>
      <c r="E58" s="34"/>
      <c r="F58" s="34"/>
      <c r="G58" s="34"/>
      <c r="H58" s="60"/>
      <c r="I58" s="60"/>
      <c r="J58" s="63"/>
      <c r="K58" s="64"/>
      <c r="L58" s="64"/>
      <c r="M58" s="66">
        <f t="shared" si="1"/>
        <v>0</v>
      </c>
      <c r="N58" s="79"/>
      <c r="O58" s="63"/>
      <c r="P58" s="63"/>
    </row>
    <row r="59" spans="1:16" ht="12.75" hidden="1">
      <c r="A59" s="25" t="s">
        <v>31</v>
      </c>
      <c r="B59" s="17" t="s">
        <v>20</v>
      </c>
      <c r="C59" s="55"/>
      <c r="D59" s="47"/>
      <c r="E59" s="34"/>
      <c r="F59" s="34"/>
      <c r="G59" s="34"/>
      <c r="H59" s="60"/>
      <c r="I59" s="60"/>
      <c r="J59" s="63"/>
      <c r="K59" s="64"/>
      <c r="L59" s="64"/>
      <c r="M59" s="66">
        <f t="shared" si="1"/>
        <v>0</v>
      </c>
      <c r="N59" s="79"/>
      <c r="O59" s="63"/>
      <c r="P59" s="63"/>
    </row>
    <row r="60" spans="1:16" ht="12.75" hidden="1">
      <c r="A60" s="26" t="s">
        <v>32</v>
      </c>
      <c r="B60" s="18" t="s">
        <v>14</v>
      </c>
      <c r="C60" s="55"/>
      <c r="D60" s="47"/>
      <c r="E60" s="34"/>
      <c r="F60" s="34"/>
      <c r="G60" s="34"/>
      <c r="H60" s="60"/>
      <c r="I60" s="60"/>
      <c r="J60" s="63"/>
      <c r="K60" s="64"/>
      <c r="L60" s="64"/>
      <c r="M60" s="66">
        <f t="shared" si="1"/>
        <v>0</v>
      </c>
      <c r="N60" s="79"/>
      <c r="O60" s="63"/>
      <c r="P60" s="63"/>
    </row>
    <row r="61" spans="1:16" ht="12.75" hidden="1">
      <c r="A61" s="25" t="s">
        <v>33</v>
      </c>
      <c r="B61" s="1" t="s">
        <v>16</v>
      </c>
      <c r="C61" s="56"/>
      <c r="D61" s="48"/>
      <c r="E61" s="34"/>
      <c r="F61" s="34"/>
      <c r="G61" s="34"/>
      <c r="H61" s="60"/>
      <c r="I61" s="60"/>
      <c r="J61" s="63"/>
      <c r="K61" s="64"/>
      <c r="L61" s="64"/>
      <c r="M61" s="66">
        <f t="shared" si="1"/>
        <v>0</v>
      </c>
      <c r="N61" s="79"/>
      <c r="O61" s="63"/>
      <c r="P61" s="63"/>
    </row>
    <row r="62" spans="1:16" ht="12.75" hidden="1">
      <c r="A62" s="26" t="s">
        <v>34</v>
      </c>
      <c r="B62" s="18" t="s">
        <v>8</v>
      </c>
      <c r="C62" s="55"/>
      <c r="D62" s="47"/>
      <c r="E62" s="34"/>
      <c r="F62" s="34"/>
      <c r="G62" s="34"/>
      <c r="H62" s="60"/>
      <c r="I62" s="60"/>
      <c r="J62" s="63"/>
      <c r="K62" s="64"/>
      <c r="L62" s="64"/>
      <c r="M62" s="66">
        <f t="shared" si="1"/>
        <v>0</v>
      </c>
      <c r="N62" s="79"/>
      <c r="O62" s="63"/>
      <c r="P62" s="63"/>
    </row>
    <row r="63" spans="1:16" ht="12.75" hidden="1">
      <c r="A63" s="37" t="s">
        <v>80</v>
      </c>
      <c r="B63" s="18" t="s">
        <v>90</v>
      </c>
      <c r="C63" s="58"/>
      <c r="D63" s="47">
        <v>60.95</v>
      </c>
      <c r="E63" s="34"/>
      <c r="F63" s="34"/>
      <c r="G63" s="34"/>
      <c r="H63" s="60">
        <v>0</v>
      </c>
      <c r="I63" s="60"/>
      <c r="J63" s="63"/>
      <c r="K63" s="64"/>
      <c r="L63" s="64"/>
      <c r="M63" s="66">
        <f t="shared" si="1"/>
        <v>0</v>
      </c>
      <c r="N63" s="79"/>
      <c r="O63" s="63"/>
      <c r="P63" s="63"/>
    </row>
    <row r="64" spans="1:16" ht="12.75" hidden="1">
      <c r="A64" s="37" t="s">
        <v>66</v>
      </c>
      <c r="B64" s="18"/>
      <c r="C64" s="55"/>
      <c r="D64" s="47">
        <v>32.69</v>
      </c>
      <c r="E64" s="34"/>
      <c r="F64" s="34"/>
      <c r="G64" s="34"/>
      <c r="H64" s="60">
        <v>32.69</v>
      </c>
      <c r="I64" s="60"/>
      <c r="J64" s="63"/>
      <c r="K64" s="64"/>
      <c r="L64" s="64"/>
      <c r="M64" s="66">
        <f t="shared" si="1"/>
        <v>0</v>
      </c>
      <c r="N64" s="79"/>
      <c r="O64" s="63"/>
      <c r="P64" s="63"/>
    </row>
    <row r="65" spans="1:16" ht="12.75">
      <c r="A65" s="37" t="s">
        <v>92</v>
      </c>
      <c r="B65" s="17" t="s">
        <v>5</v>
      </c>
      <c r="C65" s="55"/>
      <c r="D65" s="47"/>
      <c r="E65" s="34"/>
      <c r="F65" s="34"/>
      <c r="G65" s="34"/>
      <c r="H65" s="60"/>
      <c r="I65" s="60"/>
      <c r="J65" s="63"/>
      <c r="K65" s="64"/>
      <c r="L65" s="64"/>
      <c r="M65" s="66"/>
      <c r="N65" s="78">
        <v>9</v>
      </c>
      <c r="O65" s="63"/>
      <c r="P65" s="63"/>
    </row>
    <row r="66" spans="1:16" ht="12.75">
      <c r="A66" s="37" t="s">
        <v>31</v>
      </c>
      <c r="B66" s="17" t="s">
        <v>82</v>
      </c>
      <c r="C66" s="58">
        <v>417000</v>
      </c>
      <c r="D66" s="47"/>
      <c r="E66" s="34"/>
      <c r="F66" s="34"/>
      <c r="G66" s="34"/>
      <c r="H66" s="60">
        <v>162.1</v>
      </c>
      <c r="I66" s="60">
        <v>312</v>
      </c>
      <c r="J66" s="60">
        <v>36834</v>
      </c>
      <c r="K66" s="64"/>
      <c r="L66" s="64">
        <v>380166</v>
      </c>
      <c r="M66" s="66">
        <f aca="true" t="shared" si="2" ref="M66:M80">J66+L66</f>
        <v>417000</v>
      </c>
      <c r="N66" s="78">
        <v>268</v>
      </c>
      <c r="O66" s="60">
        <v>417000</v>
      </c>
      <c r="P66" s="60">
        <v>417000</v>
      </c>
    </row>
    <row r="67" spans="1:16" ht="12.75">
      <c r="A67" s="37" t="s">
        <v>122</v>
      </c>
      <c r="B67" s="18" t="s">
        <v>83</v>
      </c>
      <c r="C67" s="58">
        <v>417000</v>
      </c>
      <c r="D67" s="47"/>
      <c r="E67" s="34"/>
      <c r="F67" s="34"/>
      <c r="G67" s="34"/>
      <c r="H67" s="60">
        <v>162.1</v>
      </c>
      <c r="I67" s="60">
        <v>312</v>
      </c>
      <c r="J67" s="60">
        <v>36834</v>
      </c>
      <c r="K67" s="64"/>
      <c r="L67" s="64">
        <v>380166</v>
      </c>
      <c r="M67" s="66">
        <f t="shared" si="2"/>
        <v>417000</v>
      </c>
      <c r="N67" s="78">
        <v>268</v>
      </c>
      <c r="O67" s="60">
        <v>417000</v>
      </c>
      <c r="P67" s="60">
        <v>417000</v>
      </c>
    </row>
    <row r="68" spans="1:16" ht="12.75">
      <c r="A68" s="25" t="s">
        <v>35</v>
      </c>
      <c r="B68" s="17" t="s">
        <v>88</v>
      </c>
      <c r="C68" s="57"/>
      <c r="D68" s="47"/>
      <c r="E68" s="34"/>
      <c r="F68" s="34"/>
      <c r="G68" s="34"/>
      <c r="H68" s="60"/>
      <c r="I68" s="60"/>
      <c r="J68" s="60">
        <f>J69+J70+J71</f>
        <v>0</v>
      </c>
      <c r="K68" s="64"/>
      <c r="L68" s="64"/>
      <c r="M68" s="66">
        <f t="shared" si="2"/>
        <v>0</v>
      </c>
      <c r="N68" s="79"/>
      <c r="O68" s="63"/>
      <c r="P68" s="63"/>
    </row>
    <row r="69" spans="1:16" ht="12.75" hidden="1">
      <c r="A69" s="25" t="s">
        <v>84</v>
      </c>
      <c r="B69" s="18" t="s">
        <v>9</v>
      </c>
      <c r="C69" s="57"/>
      <c r="D69" s="47"/>
      <c r="E69" s="34"/>
      <c r="F69" s="34"/>
      <c r="G69" s="34"/>
      <c r="H69" s="60"/>
      <c r="I69" s="60"/>
      <c r="J69" s="63"/>
      <c r="K69" s="64"/>
      <c r="L69" s="64"/>
      <c r="M69" s="66">
        <f t="shared" si="2"/>
        <v>0</v>
      </c>
      <c r="N69" s="79"/>
      <c r="O69" s="63"/>
      <c r="P69" s="63"/>
    </row>
    <row r="70" spans="1:16" ht="12.75" hidden="1">
      <c r="A70" s="26" t="s">
        <v>51</v>
      </c>
      <c r="B70" s="18" t="s">
        <v>9</v>
      </c>
      <c r="C70" s="58"/>
      <c r="D70" s="47"/>
      <c r="E70" s="34"/>
      <c r="F70" s="34"/>
      <c r="G70" s="34"/>
      <c r="H70" s="60"/>
      <c r="I70" s="60"/>
      <c r="J70" s="63"/>
      <c r="K70" s="64"/>
      <c r="L70" s="64"/>
      <c r="M70" s="66">
        <f t="shared" si="2"/>
        <v>0</v>
      </c>
      <c r="N70" s="79"/>
      <c r="O70" s="63"/>
      <c r="P70" s="63"/>
    </row>
    <row r="71" spans="1:16" ht="12.75" hidden="1">
      <c r="A71" s="26" t="s">
        <v>60</v>
      </c>
      <c r="B71" s="18" t="s">
        <v>9</v>
      </c>
      <c r="C71" s="58"/>
      <c r="D71" s="47"/>
      <c r="E71" s="34"/>
      <c r="F71" s="34"/>
      <c r="G71" s="34"/>
      <c r="H71" s="60"/>
      <c r="I71" s="60"/>
      <c r="J71" s="60">
        <v>0</v>
      </c>
      <c r="K71" s="64"/>
      <c r="L71" s="64"/>
      <c r="M71" s="66">
        <f t="shared" si="2"/>
        <v>0</v>
      </c>
      <c r="N71" s="79"/>
      <c r="O71" s="63"/>
      <c r="P71" s="63"/>
    </row>
    <row r="72" spans="1:16" ht="12.75" hidden="1">
      <c r="A72" s="25"/>
      <c r="B72" s="18" t="s">
        <v>43</v>
      </c>
      <c r="C72" s="56"/>
      <c r="D72" s="48"/>
      <c r="E72" s="34"/>
      <c r="F72" s="34"/>
      <c r="G72" s="34"/>
      <c r="H72" s="60"/>
      <c r="I72" s="60"/>
      <c r="J72" s="63"/>
      <c r="K72" s="64"/>
      <c r="L72" s="64"/>
      <c r="M72" s="66">
        <f t="shared" si="2"/>
        <v>0</v>
      </c>
      <c r="N72" s="79"/>
      <c r="O72" s="63"/>
      <c r="P72" s="63"/>
    </row>
    <row r="73" spans="1:16" ht="12.75" hidden="1">
      <c r="A73" s="25"/>
      <c r="B73" s="18" t="s">
        <v>44</v>
      </c>
      <c r="C73" s="55"/>
      <c r="D73" s="47"/>
      <c r="E73" s="34"/>
      <c r="F73" s="34"/>
      <c r="G73" s="34"/>
      <c r="H73" s="60"/>
      <c r="I73" s="60"/>
      <c r="J73" s="63"/>
      <c r="K73" s="64"/>
      <c r="L73" s="64"/>
      <c r="M73" s="66">
        <f t="shared" si="2"/>
        <v>0</v>
      </c>
      <c r="N73" s="79"/>
      <c r="O73" s="63"/>
      <c r="P73" s="63"/>
    </row>
    <row r="74" spans="1:16" ht="12.75" hidden="1">
      <c r="A74" s="26" t="s">
        <v>36</v>
      </c>
      <c r="B74" s="18" t="s">
        <v>10</v>
      </c>
      <c r="C74" s="55"/>
      <c r="D74" s="47"/>
      <c r="E74" s="34"/>
      <c r="F74" s="34"/>
      <c r="G74" s="34"/>
      <c r="H74" s="60"/>
      <c r="I74" s="60"/>
      <c r="J74" s="63"/>
      <c r="K74" s="64"/>
      <c r="L74" s="64"/>
      <c r="M74" s="66">
        <f t="shared" si="2"/>
        <v>0</v>
      </c>
      <c r="N74" s="79"/>
      <c r="O74" s="63"/>
      <c r="P74" s="63"/>
    </row>
    <row r="75" spans="1:16" ht="12.75">
      <c r="A75" s="25" t="s">
        <v>37</v>
      </c>
      <c r="B75" s="19" t="s">
        <v>45</v>
      </c>
      <c r="C75" s="55">
        <f>C77+C79+C86</f>
        <v>1564000</v>
      </c>
      <c r="D75" s="47"/>
      <c r="E75" s="34"/>
      <c r="F75" s="34"/>
      <c r="G75" s="34"/>
      <c r="H75" s="61">
        <v>1352.1</v>
      </c>
      <c r="I75" s="61">
        <v>71</v>
      </c>
      <c r="J75" s="60">
        <f>J76+J87</f>
        <v>721184.5</v>
      </c>
      <c r="K75" s="64"/>
      <c r="L75" s="64">
        <f>L76+L86</f>
        <v>1039458.3</v>
      </c>
      <c r="M75" s="66">
        <f t="shared" si="2"/>
        <v>1760642.8</v>
      </c>
      <c r="N75" s="81">
        <f>N78+N80+N81+N82</f>
        <v>3630.2</v>
      </c>
      <c r="O75" s="60">
        <v>2994327</v>
      </c>
      <c r="P75" s="60">
        <v>3206962</v>
      </c>
    </row>
    <row r="76" spans="1:16" ht="12.75">
      <c r="A76" s="26" t="s">
        <v>38</v>
      </c>
      <c r="B76" s="18" t="s">
        <v>11</v>
      </c>
      <c r="C76" s="56">
        <f>C77+C79+C86</f>
        <v>1564000</v>
      </c>
      <c r="D76" s="48"/>
      <c r="E76" s="34"/>
      <c r="F76" s="34"/>
      <c r="G76" s="34"/>
      <c r="H76" s="61">
        <v>1352.1</v>
      </c>
      <c r="I76" s="61">
        <v>71</v>
      </c>
      <c r="J76" s="60">
        <f>J77+J79</f>
        <v>721184.5</v>
      </c>
      <c r="K76" s="64"/>
      <c r="L76" s="64">
        <f>L77+L79</f>
        <v>1003458.3</v>
      </c>
      <c r="M76" s="66">
        <f t="shared" si="2"/>
        <v>1724642.8</v>
      </c>
      <c r="N76" s="78"/>
      <c r="O76" s="60">
        <v>2994327</v>
      </c>
      <c r="P76" s="60">
        <v>3206962</v>
      </c>
    </row>
    <row r="77" spans="1:16" ht="12.75">
      <c r="A77" s="25" t="s">
        <v>112</v>
      </c>
      <c r="B77" s="1" t="s">
        <v>12</v>
      </c>
      <c r="C77" s="55">
        <v>1497000</v>
      </c>
      <c r="D77" s="47"/>
      <c r="E77" s="34"/>
      <c r="F77" s="34"/>
      <c r="G77" s="34"/>
      <c r="H77" s="60">
        <v>1122.8</v>
      </c>
      <c r="I77" s="61">
        <v>88</v>
      </c>
      <c r="J77" s="60">
        <v>705684.5</v>
      </c>
      <c r="K77" s="64"/>
      <c r="L77" s="64">
        <v>987958.3</v>
      </c>
      <c r="M77" s="66">
        <f t="shared" si="2"/>
        <v>1693642.8</v>
      </c>
      <c r="N77" s="78"/>
      <c r="O77" s="60">
        <f>O78+O79</f>
        <v>2994327</v>
      </c>
      <c r="P77" s="60">
        <f>P78+P79</f>
        <v>3206962</v>
      </c>
    </row>
    <row r="78" spans="1:16" ht="12.75">
      <c r="A78" s="26" t="s">
        <v>113</v>
      </c>
      <c r="B78" s="18" t="s">
        <v>46</v>
      </c>
      <c r="C78" s="55">
        <v>1497000</v>
      </c>
      <c r="D78" s="50">
        <v>171382</v>
      </c>
      <c r="E78" s="39">
        <v>14.73</v>
      </c>
      <c r="F78" s="39"/>
      <c r="G78" s="39"/>
      <c r="H78" s="60">
        <v>1122.8</v>
      </c>
      <c r="I78" s="61">
        <v>88</v>
      </c>
      <c r="J78" s="60">
        <v>705684.5</v>
      </c>
      <c r="K78" s="64"/>
      <c r="L78" s="64">
        <v>987958.3</v>
      </c>
      <c r="M78" s="66">
        <f t="shared" si="2"/>
        <v>1693642.8</v>
      </c>
      <c r="N78" s="78">
        <v>1838</v>
      </c>
      <c r="O78" s="60">
        <v>2953127</v>
      </c>
      <c r="P78" s="60">
        <v>3162762</v>
      </c>
    </row>
    <row r="79" spans="1:16" ht="12.75" hidden="1">
      <c r="A79" s="25" t="s">
        <v>114</v>
      </c>
      <c r="B79" s="1" t="s">
        <v>48</v>
      </c>
      <c r="C79" s="55">
        <f>C80+C82+C83</f>
        <v>31000</v>
      </c>
      <c r="D79" s="47"/>
      <c r="E79" s="34"/>
      <c r="F79" s="34"/>
      <c r="G79" s="34"/>
      <c r="H79" s="61">
        <v>142</v>
      </c>
      <c r="I79" s="60">
        <v>25.1</v>
      </c>
      <c r="J79" s="60">
        <f>J80+J82+J83</f>
        <v>15500</v>
      </c>
      <c r="K79" s="64"/>
      <c r="L79" s="64">
        <v>15500</v>
      </c>
      <c r="M79" s="66">
        <f t="shared" si="2"/>
        <v>31000</v>
      </c>
      <c r="N79" s="78"/>
      <c r="O79" s="60">
        <v>41200</v>
      </c>
      <c r="P79" s="60">
        <v>44200</v>
      </c>
    </row>
    <row r="80" spans="1:16" ht="12.75">
      <c r="A80" s="25" t="s">
        <v>96</v>
      </c>
      <c r="B80" s="1" t="s">
        <v>97</v>
      </c>
      <c r="C80" s="55">
        <v>0</v>
      </c>
      <c r="D80" s="47"/>
      <c r="E80" s="34"/>
      <c r="F80" s="34"/>
      <c r="G80" s="34"/>
      <c r="H80" s="61"/>
      <c r="I80" s="60"/>
      <c r="J80" s="60">
        <v>0</v>
      </c>
      <c r="K80" s="64"/>
      <c r="L80" s="64"/>
      <c r="M80" s="66">
        <f t="shared" si="2"/>
        <v>0</v>
      </c>
      <c r="N80" s="79"/>
      <c r="O80" s="63"/>
      <c r="P80" s="63"/>
    </row>
    <row r="81" spans="1:16" ht="12.75">
      <c r="A81" s="25" t="s">
        <v>116</v>
      </c>
      <c r="B81" s="1" t="s">
        <v>119</v>
      </c>
      <c r="C81" s="55"/>
      <c r="D81" s="47"/>
      <c r="E81" s="34"/>
      <c r="F81" s="34"/>
      <c r="G81" s="34"/>
      <c r="H81" s="61"/>
      <c r="I81" s="60"/>
      <c r="J81" s="60"/>
      <c r="K81" s="64"/>
      <c r="L81" s="64"/>
      <c r="M81" s="66"/>
      <c r="N81" s="78">
        <v>1730</v>
      </c>
      <c r="O81" s="63"/>
      <c r="P81" s="63"/>
    </row>
    <row r="82" spans="1:16" ht="12.75">
      <c r="A82" s="25" t="s">
        <v>111</v>
      </c>
      <c r="B82" s="1" t="s">
        <v>91</v>
      </c>
      <c r="C82" s="55">
        <v>31000</v>
      </c>
      <c r="D82" s="47"/>
      <c r="E82" s="34"/>
      <c r="F82" s="34"/>
      <c r="G82" s="34"/>
      <c r="H82" s="61"/>
      <c r="I82" s="60"/>
      <c r="J82" s="60">
        <v>15500</v>
      </c>
      <c r="K82" s="64"/>
      <c r="L82" s="64">
        <v>15500</v>
      </c>
      <c r="M82" s="66">
        <f aca="true" t="shared" si="3" ref="M82:M91">J82+L82</f>
        <v>31000</v>
      </c>
      <c r="N82" s="81">
        <v>62.2</v>
      </c>
      <c r="O82" s="60">
        <v>41200</v>
      </c>
      <c r="P82" s="60">
        <v>44200</v>
      </c>
    </row>
    <row r="83" spans="1:16" ht="12.75" hidden="1">
      <c r="A83" s="26" t="s">
        <v>115</v>
      </c>
      <c r="B83" s="18" t="s">
        <v>50</v>
      </c>
      <c r="C83" s="55">
        <v>0</v>
      </c>
      <c r="D83" s="47"/>
      <c r="E83" s="34"/>
      <c r="F83" s="34"/>
      <c r="G83" s="34"/>
      <c r="H83" s="61">
        <v>142</v>
      </c>
      <c r="I83" s="60">
        <v>25.1</v>
      </c>
      <c r="J83" s="60">
        <v>0</v>
      </c>
      <c r="K83" s="64"/>
      <c r="L83" s="64"/>
      <c r="M83" s="66">
        <f t="shared" si="3"/>
        <v>0</v>
      </c>
      <c r="N83" s="79"/>
      <c r="O83" s="63"/>
      <c r="P83" s="63"/>
    </row>
    <row r="84" spans="1:16" ht="12.75" hidden="1">
      <c r="A84" s="25" t="s">
        <v>53</v>
      </c>
      <c r="B84" s="17" t="s">
        <v>52</v>
      </c>
      <c r="C84" s="55">
        <v>0</v>
      </c>
      <c r="D84" s="47"/>
      <c r="E84" s="34"/>
      <c r="F84" s="34"/>
      <c r="G84" s="34"/>
      <c r="H84" s="60">
        <v>87.2</v>
      </c>
      <c r="I84" s="60">
        <v>100</v>
      </c>
      <c r="J84" s="63"/>
      <c r="K84" s="64"/>
      <c r="L84" s="64"/>
      <c r="M84" s="66">
        <f t="shared" si="3"/>
        <v>0</v>
      </c>
      <c r="N84" s="79"/>
      <c r="O84" s="63"/>
      <c r="P84" s="63"/>
    </row>
    <row r="85" spans="1:16" ht="12.75" hidden="1">
      <c r="A85" s="24" t="s">
        <v>55</v>
      </c>
      <c r="B85" s="18" t="s">
        <v>54</v>
      </c>
      <c r="C85" s="54"/>
      <c r="D85" s="44"/>
      <c r="E85" s="34"/>
      <c r="F85" s="34"/>
      <c r="G85" s="34"/>
      <c r="H85" s="60">
        <v>87.2</v>
      </c>
      <c r="I85" s="60">
        <v>100</v>
      </c>
      <c r="J85" s="63"/>
      <c r="K85" s="64"/>
      <c r="L85" s="64"/>
      <c r="M85" s="66">
        <f t="shared" si="3"/>
        <v>0</v>
      </c>
      <c r="N85" s="79"/>
      <c r="O85" s="63"/>
      <c r="P85" s="63"/>
    </row>
    <row r="86" spans="1:16" ht="12.75" hidden="1">
      <c r="A86" s="26" t="s">
        <v>57</v>
      </c>
      <c r="B86" s="18" t="s">
        <v>56</v>
      </c>
      <c r="C86" s="54">
        <v>36000</v>
      </c>
      <c r="D86" s="44"/>
      <c r="E86" s="34"/>
      <c r="F86" s="34"/>
      <c r="G86" s="34"/>
      <c r="H86" s="60">
        <v>87.2</v>
      </c>
      <c r="I86" s="60">
        <v>100</v>
      </c>
      <c r="J86" s="63"/>
      <c r="K86" s="64"/>
      <c r="L86" s="64">
        <v>36000</v>
      </c>
      <c r="M86" s="66">
        <f t="shared" si="3"/>
        <v>36000</v>
      </c>
      <c r="N86" s="79"/>
      <c r="O86" s="63"/>
      <c r="P86" s="63"/>
    </row>
    <row r="87" spans="1:16" ht="12.75" hidden="1">
      <c r="A87" s="26" t="s">
        <v>95</v>
      </c>
      <c r="B87" s="18" t="s">
        <v>56</v>
      </c>
      <c r="C87" s="54">
        <v>0</v>
      </c>
      <c r="D87" s="44"/>
      <c r="E87" s="34"/>
      <c r="F87" s="34"/>
      <c r="G87" s="34"/>
      <c r="H87" s="60"/>
      <c r="I87" s="60"/>
      <c r="J87" s="60">
        <v>0</v>
      </c>
      <c r="K87" s="64"/>
      <c r="L87" s="64"/>
      <c r="M87" s="66">
        <f t="shared" si="3"/>
        <v>0</v>
      </c>
      <c r="N87" s="79"/>
      <c r="O87" s="63"/>
      <c r="P87" s="63"/>
    </row>
    <row r="88" spans="1:16" ht="12.75" hidden="1">
      <c r="A88" s="25" t="s">
        <v>85</v>
      </c>
      <c r="B88" s="18" t="s">
        <v>86</v>
      </c>
      <c r="C88" s="54"/>
      <c r="D88" s="44"/>
      <c r="E88" s="34"/>
      <c r="F88" s="34"/>
      <c r="G88" s="34"/>
      <c r="H88" s="60"/>
      <c r="I88" s="60"/>
      <c r="J88" s="63"/>
      <c r="K88" s="64"/>
      <c r="L88" s="64"/>
      <c r="M88" s="66">
        <f t="shared" si="3"/>
        <v>0</v>
      </c>
      <c r="N88" s="79"/>
      <c r="O88" s="63"/>
      <c r="P88" s="63"/>
    </row>
    <row r="89" spans="1:16" ht="12.75">
      <c r="A89" s="26"/>
      <c r="B89" s="18"/>
      <c r="C89" s="58">
        <v>100000</v>
      </c>
      <c r="D89" s="47"/>
      <c r="E89" s="34"/>
      <c r="F89" s="34"/>
      <c r="G89" s="34"/>
      <c r="H89" s="60">
        <v>15.8</v>
      </c>
      <c r="I89" s="60">
        <v>79.2</v>
      </c>
      <c r="J89" s="60">
        <v>0</v>
      </c>
      <c r="K89" s="64"/>
      <c r="L89" s="64">
        <v>100000</v>
      </c>
      <c r="M89" s="66">
        <f t="shared" si="3"/>
        <v>100000</v>
      </c>
      <c r="N89" s="78"/>
      <c r="O89" s="60">
        <v>114383</v>
      </c>
      <c r="P89" s="60">
        <v>122504</v>
      </c>
    </row>
    <row r="90" spans="1:16" ht="13.5" thickBot="1">
      <c r="A90" s="27"/>
      <c r="B90" s="14"/>
      <c r="C90" s="59"/>
      <c r="D90" s="47"/>
      <c r="E90" s="34"/>
      <c r="F90" s="34"/>
      <c r="G90" s="34"/>
      <c r="H90" s="60"/>
      <c r="I90" s="60"/>
      <c r="J90" s="63"/>
      <c r="K90" s="64"/>
      <c r="L90" s="64"/>
      <c r="M90" s="66">
        <f t="shared" si="3"/>
        <v>0</v>
      </c>
      <c r="N90" s="80"/>
      <c r="O90" s="63"/>
      <c r="P90" s="63"/>
    </row>
    <row r="91" spans="1:16" ht="13.5" thickBot="1">
      <c r="A91" s="9"/>
      <c r="B91" s="10" t="s">
        <v>13</v>
      </c>
      <c r="C91" s="51">
        <f>C22+C75+C89+C90</f>
        <v>2299600</v>
      </c>
      <c r="D91" s="51">
        <f>D22+D78</f>
        <v>187119.26</v>
      </c>
      <c r="E91" s="40">
        <v>7.66</v>
      </c>
      <c r="F91" s="39"/>
      <c r="G91" s="39"/>
      <c r="H91" s="61">
        <f>H22+H75+H89</f>
        <v>1611.8999999999999</v>
      </c>
      <c r="I91" s="60">
        <v>63.6</v>
      </c>
      <c r="J91" s="64">
        <f>J22+J75+J89</f>
        <v>847835.51</v>
      </c>
      <c r="K91" s="64"/>
      <c r="L91" s="64">
        <f>L22+L75</f>
        <v>1648719.8</v>
      </c>
      <c r="M91" s="74">
        <f t="shared" si="3"/>
        <v>2496555.31</v>
      </c>
      <c r="N91" s="76">
        <f>N22+N75</f>
        <v>4169.2</v>
      </c>
      <c r="O91" s="75">
        <f>O22+O75</f>
        <v>3590510</v>
      </c>
      <c r="P91" s="66">
        <f>P22+P75</f>
        <v>4012966</v>
      </c>
    </row>
    <row r="92" spans="1:7" ht="12.75">
      <c r="A92" s="11"/>
      <c r="B92" s="12"/>
      <c r="C92" s="6"/>
      <c r="D92" s="6"/>
      <c r="E92" s="5"/>
      <c r="F92" s="5"/>
      <c r="G92" s="5"/>
    </row>
    <row r="93" spans="1:16" ht="12.75">
      <c r="A93" s="13"/>
      <c r="B93" s="14" t="s">
        <v>109</v>
      </c>
      <c r="C93" s="6"/>
      <c r="D93" s="6"/>
      <c r="E93" s="5"/>
      <c r="F93" s="5"/>
      <c r="G93" s="5"/>
      <c r="N93" s="73">
        <f>N22*5%</f>
        <v>26.950000000000003</v>
      </c>
      <c r="O93" s="2">
        <v>192054</v>
      </c>
      <c r="P93" s="2">
        <v>205694</v>
      </c>
    </row>
    <row r="94" spans="1:7" ht="12.75">
      <c r="A94" s="13"/>
      <c r="B94" s="14"/>
      <c r="C94" s="6"/>
      <c r="D94" s="6"/>
      <c r="E94" s="5"/>
      <c r="F94" s="5"/>
      <c r="G94" s="5"/>
    </row>
    <row r="95" spans="1:16" ht="12.75">
      <c r="A95" s="13"/>
      <c r="B95" s="14" t="s">
        <v>110</v>
      </c>
      <c r="C95" s="6"/>
      <c r="D95" s="6"/>
      <c r="E95" s="5"/>
      <c r="F95" s="5"/>
      <c r="G95" s="5"/>
      <c r="N95" s="73">
        <f>N91+N93</f>
        <v>4196.15</v>
      </c>
      <c r="O95" s="2">
        <v>4033131</v>
      </c>
      <c r="P95" s="2">
        <v>4319579</v>
      </c>
    </row>
    <row r="96" spans="1:7" ht="12.75">
      <c r="A96" s="13"/>
      <c r="B96" s="14"/>
      <c r="C96" s="6"/>
      <c r="D96" s="6"/>
      <c r="E96" s="5"/>
      <c r="F96" s="5"/>
      <c r="G96" s="5"/>
    </row>
    <row r="97" spans="1:7" ht="12.75">
      <c r="A97" s="13"/>
      <c r="B97" s="14"/>
      <c r="C97" s="6"/>
      <c r="D97" s="6"/>
      <c r="E97" s="5"/>
      <c r="F97" s="5"/>
      <c r="G97" s="5"/>
    </row>
    <row r="98" spans="1:7" ht="12.75">
      <c r="A98" s="11"/>
      <c r="B98" s="12"/>
      <c r="C98" s="7"/>
      <c r="D98" s="7"/>
      <c r="E98" s="5"/>
      <c r="F98" s="5"/>
      <c r="G98" s="5"/>
    </row>
    <row r="99" spans="1:7" ht="12.75">
      <c r="A99" s="11"/>
      <c r="B99" s="12"/>
      <c r="C99" s="7"/>
      <c r="D99" s="7"/>
      <c r="E99" s="5"/>
      <c r="F99" s="5"/>
      <c r="G99" s="5"/>
    </row>
    <row r="100" spans="1:7" ht="12.75">
      <c r="A100" s="13"/>
      <c r="B100" s="14"/>
      <c r="C100" s="6"/>
      <c r="D100" s="6"/>
      <c r="E100" s="5"/>
      <c r="F100" s="5"/>
      <c r="G100" s="5"/>
    </row>
    <row r="101" spans="1:7" ht="12.75">
      <c r="A101" s="13"/>
      <c r="B101" s="14"/>
      <c r="C101" s="6"/>
      <c r="D101" s="6"/>
      <c r="E101" s="5"/>
      <c r="F101" s="5"/>
      <c r="G101" s="5"/>
    </row>
    <row r="102" spans="1:7" ht="12.75">
      <c r="A102" s="13"/>
      <c r="B102" s="14"/>
      <c r="C102" s="6"/>
      <c r="D102" s="6"/>
      <c r="E102" s="5"/>
      <c r="F102" s="5"/>
      <c r="G102" s="5"/>
    </row>
    <row r="103" spans="1:7" ht="12.75">
      <c r="A103" s="13"/>
      <c r="B103" s="14"/>
      <c r="C103" s="6"/>
      <c r="D103" s="6"/>
      <c r="E103" s="5"/>
      <c r="F103" s="5"/>
      <c r="G103" s="5"/>
    </row>
    <row r="104" spans="1:7" ht="12.75">
      <c r="A104" s="15"/>
      <c r="B104" s="16"/>
      <c r="C104" s="4"/>
      <c r="D104" s="4"/>
      <c r="E104" s="5"/>
      <c r="F104" s="5"/>
      <c r="G104" s="5"/>
    </row>
    <row r="105" spans="1:7" ht="12.75">
      <c r="A105" s="15"/>
      <c r="B105" s="16"/>
      <c r="C105" s="4"/>
      <c r="D105" s="4"/>
      <c r="E105" s="5"/>
      <c r="F105" s="5"/>
      <c r="G105" s="5"/>
    </row>
    <row r="106" spans="1:7" ht="12.75">
      <c r="A106" s="13"/>
      <c r="B106" s="14"/>
      <c r="C106" s="6"/>
      <c r="D106" s="6"/>
      <c r="E106" s="5"/>
      <c r="F106" s="5"/>
      <c r="G106" s="5"/>
    </row>
    <row r="107" spans="1:7" ht="12.75">
      <c r="A107" s="11"/>
      <c r="B107" s="12"/>
      <c r="C107" s="7"/>
      <c r="D107" s="7"/>
      <c r="E107" s="5"/>
      <c r="F107" s="5"/>
      <c r="G107" s="5"/>
    </row>
    <row r="108" spans="1:7" ht="12.75">
      <c r="A108" s="13"/>
      <c r="B108" s="14"/>
      <c r="C108" s="6"/>
      <c r="D108" s="6"/>
      <c r="E108" s="5"/>
      <c r="F108" s="5"/>
      <c r="G108" s="5"/>
    </row>
    <row r="109" spans="1:7" ht="12.75">
      <c r="A109" s="13"/>
      <c r="B109" s="14"/>
      <c r="C109" s="6"/>
      <c r="D109" s="6"/>
      <c r="E109" s="5"/>
      <c r="F109" s="5"/>
      <c r="G109" s="5"/>
    </row>
    <row r="110" spans="1:7" ht="12.75">
      <c r="A110" s="13"/>
      <c r="B110" s="14"/>
      <c r="C110" s="7"/>
      <c r="D110" s="7"/>
      <c r="E110" s="5"/>
      <c r="F110" s="5"/>
      <c r="G110" s="5"/>
    </row>
    <row r="111" spans="1:7" ht="12.75">
      <c r="A111" s="13"/>
      <c r="B111" s="14"/>
      <c r="C111" s="7"/>
      <c r="D111" s="7"/>
      <c r="E111" s="5"/>
      <c r="F111" s="5"/>
      <c r="G111" s="5"/>
    </row>
    <row r="112" spans="1:7" ht="12.75">
      <c r="A112" s="13"/>
      <c r="B112" s="14"/>
      <c r="C112" s="7"/>
      <c r="D112" s="7"/>
      <c r="E112" s="5"/>
      <c r="F112" s="5"/>
      <c r="G112" s="5"/>
    </row>
    <row r="113" spans="1:7" ht="12.75">
      <c r="A113" s="13"/>
      <c r="B113" s="14"/>
      <c r="C113" s="6"/>
      <c r="D113" s="6"/>
      <c r="E113" s="5"/>
      <c r="F113" s="5"/>
      <c r="G113" s="5"/>
    </row>
    <row r="114" spans="1:7" ht="12.75">
      <c r="A114" s="13"/>
      <c r="B114" s="14"/>
      <c r="C114" s="6"/>
      <c r="D114" s="6"/>
      <c r="E114" s="5"/>
      <c r="F114" s="5"/>
      <c r="G114" s="5"/>
    </row>
    <row r="115" spans="1:7" ht="12.75">
      <c r="A115" s="13"/>
      <c r="B115" s="14"/>
      <c r="C115" s="6"/>
      <c r="D115" s="6"/>
      <c r="E115" s="5"/>
      <c r="F115" s="5"/>
      <c r="G115" s="5"/>
    </row>
    <row r="116" spans="1:7" ht="12.75">
      <c r="A116" s="13"/>
      <c r="B116" s="14"/>
      <c r="C116" s="6"/>
      <c r="D116" s="6"/>
      <c r="E116" s="5"/>
      <c r="F116" s="5"/>
      <c r="G116" s="5"/>
    </row>
    <row r="117" spans="1:7" ht="12.75">
      <c r="A117" s="13"/>
      <c r="B117" s="14"/>
      <c r="C117" s="6"/>
      <c r="D117" s="6"/>
      <c r="E117" s="5"/>
      <c r="F117" s="5"/>
      <c r="G117" s="5"/>
    </row>
    <row r="118" spans="1:7" ht="12.75">
      <c r="A118" s="15"/>
      <c r="B118" s="16"/>
      <c r="C118" s="4"/>
      <c r="D118" s="4"/>
      <c r="E118" s="5"/>
      <c r="F118" s="5"/>
      <c r="G118" s="5"/>
    </row>
  </sheetData>
  <sheetProtection/>
  <printOptions/>
  <pageMargins left="0.7874015748031497" right="0.7874015748031497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R94"/>
  <sheetViews>
    <sheetView tabSelected="1" zoomScalePageLayoutView="0" workbookViewId="0" topLeftCell="A41">
      <selection activeCell="B83" sqref="B83"/>
    </sheetView>
  </sheetViews>
  <sheetFormatPr defaultColWidth="9.00390625" defaultRowHeight="12.75"/>
  <cols>
    <col min="1" max="1" width="20.875" style="0" customWidth="1"/>
    <col min="2" max="2" width="40.75390625" style="0" customWidth="1"/>
    <col min="3" max="3" width="9.25390625" style="0" hidden="1" customWidth="1"/>
    <col min="4" max="4" width="10.25390625" style="0" hidden="1" customWidth="1"/>
    <col min="5" max="7" width="8.125" style="0" hidden="1" customWidth="1"/>
    <col min="8" max="8" width="7.25390625" style="0" hidden="1" customWidth="1"/>
    <col min="9" max="9" width="7.00390625" style="0" hidden="1" customWidth="1"/>
    <col min="10" max="10" width="0" style="0" hidden="1" customWidth="1"/>
    <col min="11" max="11" width="9.125" style="0" hidden="1" customWidth="1"/>
    <col min="12" max="12" width="10.125" style="0" hidden="1" customWidth="1"/>
    <col min="13" max="13" width="8.125" style="0" hidden="1" customWidth="1"/>
    <col min="14" max="14" width="8.25390625" style="0" customWidth="1"/>
    <col min="15" max="15" width="8.875" style="0" hidden="1" customWidth="1"/>
    <col min="16" max="16" width="8.375" style="0" hidden="1" customWidth="1"/>
    <col min="17" max="17" width="8.75390625" style="0" customWidth="1"/>
    <col min="18" max="18" width="8.375" style="0" customWidth="1"/>
  </cols>
  <sheetData>
    <row r="1" ht="12.75" hidden="1"/>
    <row r="2" ht="12.75" hidden="1"/>
    <row r="3" ht="12.75" hidden="1"/>
    <row r="4" ht="12.75" hidden="1"/>
    <row r="5" ht="12.75" hidden="1"/>
    <row r="6" spans="4:8" ht="12.75" hidden="1">
      <c r="D6" s="2"/>
      <c r="E6" s="2"/>
      <c r="F6" s="2"/>
      <c r="G6" s="2"/>
      <c r="H6" s="2"/>
    </row>
    <row r="7" spans="3:7" ht="12.75" hidden="1">
      <c r="C7" s="2"/>
      <c r="D7" s="2"/>
      <c r="E7" s="2"/>
      <c r="F7" s="2"/>
      <c r="G7" s="2"/>
    </row>
    <row r="8" spans="3:7" ht="12.75" hidden="1">
      <c r="C8" s="2"/>
      <c r="D8" s="2"/>
      <c r="E8" s="2"/>
      <c r="F8" s="2"/>
      <c r="G8" s="2"/>
    </row>
    <row r="9" spans="3:7" ht="12.75" hidden="1">
      <c r="C9" s="2"/>
      <c r="D9" s="2"/>
      <c r="E9" s="2"/>
      <c r="F9" s="2"/>
      <c r="G9" s="2"/>
    </row>
    <row r="10" spans="3:7" ht="12.75" hidden="1">
      <c r="C10" s="2"/>
      <c r="D10" s="2"/>
      <c r="E10" s="2"/>
      <c r="F10" s="2"/>
      <c r="G10" s="2"/>
    </row>
    <row r="11" spans="4:8" ht="12.75" hidden="1">
      <c r="D11" s="2"/>
      <c r="E11" s="2"/>
      <c r="F11" s="2"/>
      <c r="G11" s="2"/>
      <c r="H11" s="2"/>
    </row>
    <row r="12" spans="3:7" ht="12.75" hidden="1">
      <c r="C12" s="2"/>
      <c r="D12" s="2"/>
      <c r="E12" s="2"/>
      <c r="F12" s="2"/>
      <c r="G12" s="2"/>
    </row>
    <row r="13" spans="2:18" ht="12.75">
      <c r="B13" s="158" t="s">
        <v>133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</row>
    <row r="14" spans="2:18" ht="12.75">
      <c r="B14" s="158" t="s">
        <v>187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</row>
    <row r="15" spans="2:18" ht="12.75">
      <c r="B15" s="158" t="s">
        <v>185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</row>
    <row r="16" spans="2:18" ht="12.75">
      <c r="B16" s="158" t="s">
        <v>186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</row>
    <row r="17" spans="3:7" ht="12.75">
      <c r="C17" s="2"/>
      <c r="D17" s="2"/>
      <c r="E17" s="2"/>
      <c r="F17" s="2"/>
      <c r="G17" s="2"/>
    </row>
    <row r="18" spans="1:8" ht="13.5" thickBot="1">
      <c r="A18" t="s">
        <v>183</v>
      </c>
      <c r="D18" s="2"/>
      <c r="E18" s="2"/>
      <c r="F18" s="2"/>
      <c r="G18" s="2"/>
      <c r="H18" s="2"/>
    </row>
    <row r="19" spans="1:18" ht="12.75">
      <c r="A19" s="148" t="s">
        <v>0</v>
      </c>
      <c r="B19" s="85" t="s">
        <v>1</v>
      </c>
      <c r="C19" s="128" t="s">
        <v>2</v>
      </c>
      <c r="D19" s="86" t="s">
        <v>61</v>
      </c>
      <c r="E19" s="85" t="s">
        <v>63</v>
      </c>
      <c r="F19" s="86"/>
      <c r="G19" s="86"/>
      <c r="H19" s="87" t="s">
        <v>64</v>
      </c>
      <c r="I19" s="88" t="s">
        <v>63</v>
      </c>
      <c r="J19" s="89" t="s">
        <v>105</v>
      </c>
      <c r="K19" s="88"/>
      <c r="L19" s="88" t="s">
        <v>106</v>
      </c>
      <c r="M19" s="90" t="s">
        <v>107</v>
      </c>
      <c r="N19" s="85" t="s">
        <v>104</v>
      </c>
      <c r="O19" s="98" t="s">
        <v>104</v>
      </c>
      <c r="P19" s="144" t="s">
        <v>104</v>
      </c>
      <c r="Q19" s="85" t="s">
        <v>104</v>
      </c>
      <c r="R19" s="85" t="s">
        <v>104</v>
      </c>
    </row>
    <row r="20" spans="1:18" ht="12.75">
      <c r="A20" s="149"/>
      <c r="B20" s="91"/>
      <c r="C20" s="129" t="s">
        <v>103</v>
      </c>
      <c r="D20" s="92" t="s">
        <v>62</v>
      </c>
      <c r="E20" s="91"/>
      <c r="F20" s="93"/>
      <c r="G20" s="93"/>
      <c r="H20" s="94" t="s">
        <v>65</v>
      </c>
      <c r="I20" s="95"/>
      <c r="J20" s="96" t="s">
        <v>103</v>
      </c>
      <c r="K20" s="95"/>
      <c r="L20" s="95"/>
      <c r="M20" s="97" t="s">
        <v>108</v>
      </c>
      <c r="N20" s="151" t="s">
        <v>163</v>
      </c>
      <c r="O20" s="92">
        <v>2010</v>
      </c>
      <c r="P20" s="145">
        <v>2011</v>
      </c>
      <c r="Q20" s="151" t="s">
        <v>181</v>
      </c>
      <c r="R20" s="151" t="s">
        <v>184</v>
      </c>
    </row>
    <row r="21" spans="1:18" ht="12.75">
      <c r="A21" s="120" t="s">
        <v>136</v>
      </c>
      <c r="B21" s="91" t="s">
        <v>134</v>
      </c>
      <c r="C21" s="130" t="e">
        <f>C22+C41+C44+C67+#REF!</f>
        <v>#REF!</v>
      </c>
      <c r="D21" s="99" t="e">
        <f>D22+D41</f>
        <v>#REF!</v>
      </c>
      <c r="E21" s="100">
        <v>2.52</v>
      </c>
      <c r="F21" s="100"/>
      <c r="G21" s="100"/>
      <c r="H21" s="101" t="e">
        <f>H22+H41+H51+H67</f>
        <v>#REF!</v>
      </c>
      <c r="I21" s="101" t="e">
        <f>H21/C21%</f>
        <v>#REF!</v>
      </c>
      <c r="J21" s="102" t="e">
        <f>J22+J34+J44+J67</f>
        <v>#REF!</v>
      </c>
      <c r="K21" s="103"/>
      <c r="L21" s="103" t="e">
        <f>L22+L41+L44+L67+#REF!</f>
        <v>#REF!</v>
      </c>
      <c r="M21" s="104" t="e">
        <f aca="true" t="shared" si="0" ref="M21:M55">J21+L21</f>
        <v>#REF!</v>
      </c>
      <c r="N21" s="150">
        <f>N22+N35+N40+N41+N44+N66+N67+N70+N77</f>
        <v>5785.5</v>
      </c>
      <c r="O21" s="94" t="e">
        <f>O22+O41+O44+O67+#REF!</f>
        <v>#REF!</v>
      </c>
      <c r="P21" s="97" t="e">
        <f>P22+P41+P44+P67+#REF!</f>
        <v>#REF!</v>
      </c>
      <c r="Q21" s="150">
        <f>Q22+Q35+Q40+Q41+Q44+Q66+Q67+Q70+Q77</f>
        <v>5867.8</v>
      </c>
      <c r="R21" s="150">
        <f>R22+R35+R40+R41+R44+R66+R67+R70+R77</f>
        <v>6105.4</v>
      </c>
    </row>
    <row r="22" spans="1:18" ht="12.75">
      <c r="A22" s="121" t="s">
        <v>137</v>
      </c>
      <c r="B22" s="119" t="s">
        <v>135</v>
      </c>
      <c r="C22" s="131" t="e">
        <f>#REF!+C29</f>
        <v>#REF!</v>
      </c>
      <c r="D22" s="116" t="e">
        <f>#REF!+D24</f>
        <v>#REF!</v>
      </c>
      <c r="E22" s="117">
        <v>9.31</v>
      </c>
      <c r="F22" s="117"/>
      <c r="G22" s="117"/>
      <c r="H22" s="60" t="e">
        <f>#REF!+H27</f>
        <v>#REF!</v>
      </c>
      <c r="I22" s="61" t="e">
        <f>H22/C22%</f>
        <v>#REF!</v>
      </c>
      <c r="J22" s="60" t="e">
        <f>#REF!+J25</f>
        <v>#REF!</v>
      </c>
      <c r="K22" s="61"/>
      <c r="L22" s="61">
        <v>97135.5</v>
      </c>
      <c r="M22" s="74" t="e">
        <f t="shared" si="0"/>
        <v>#REF!</v>
      </c>
      <c r="N22" s="61">
        <v>410</v>
      </c>
      <c r="O22" s="115">
        <v>20500</v>
      </c>
      <c r="P22" s="147">
        <v>220000</v>
      </c>
      <c r="Q22" s="61">
        <v>430</v>
      </c>
      <c r="R22" s="61">
        <v>490</v>
      </c>
    </row>
    <row r="23" spans="1:18" ht="12.75">
      <c r="A23" s="121" t="s">
        <v>140</v>
      </c>
      <c r="B23" s="119" t="s">
        <v>127</v>
      </c>
      <c r="C23" s="131" t="e">
        <f>#REF!+C29</f>
        <v>#REF!</v>
      </c>
      <c r="D23" s="118"/>
      <c r="E23" s="82"/>
      <c r="F23" s="82"/>
      <c r="G23" s="82"/>
      <c r="H23" s="60" t="e">
        <f>#REF!+H27</f>
        <v>#REF!</v>
      </c>
      <c r="I23" s="61" t="e">
        <f>H23/C23%</f>
        <v>#REF!</v>
      </c>
      <c r="J23" s="60" t="e">
        <f>#REF!+J25</f>
        <v>#REF!</v>
      </c>
      <c r="K23" s="61"/>
      <c r="L23" s="61">
        <v>97135.5</v>
      </c>
      <c r="M23" s="74" t="e">
        <f t="shared" si="0"/>
        <v>#REF!</v>
      </c>
      <c r="N23" s="61">
        <v>410</v>
      </c>
      <c r="O23" s="115">
        <v>205000</v>
      </c>
      <c r="P23" s="147">
        <v>220000</v>
      </c>
      <c r="Q23" s="61">
        <v>430</v>
      </c>
      <c r="R23" s="61">
        <v>490</v>
      </c>
    </row>
    <row r="24" spans="1:18" ht="12.75" hidden="1">
      <c r="A24" s="122" t="s">
        <v>70</v>
      </c>
      <c r="B24" s="95" t="s">
        <v>3</v>
      </c>
      <c r="C24" s="132">
        <v>0</v>
      </c>
      <c r="D24" s="109"/>
      <c r="E24" s="107"/>
      <c r="F24" s="107"/>
      <c r="G24" s="107"/>
      <c r="H24" s="106">
        <v>71.9</v>
      </c>
      <c r="I24" s="101"/>
      <c r="J24" s="106"/>
      <c r="K24" s="101"/>
      <c r="L24" s="101"/>
      <c r="M24" s="104">
        <f t="shared" si="0"/>
        <v>0</v>
      </c>
      <c r="N24" s="141"/>
      <c r="O24" s="115"/>
      <c r="P24" s="147"/>
      <c r="Q24" s="141"/>
      <c r="R24" s="141"/>
    </row>
    <row r="25" spans="1:18" ht="12.75" hidden="1">
      <c r="A25" s="122" t="s">
        <v>101</v>
      </c>
      <c r="B25" s="95" t="s">
        <v>3</v>
      </c>
      <c r="C25" s="132"/>
      <c r="D25" s="109"/>
      <c r="E25" s="107"/>
      <c r="F25" s="107"/>
      <c r="G25" s="107"/>
      <c r="H25" s="106"/>
      <c r="I25" s="101"/>
      <c r="J25" s="102">
        <v>-624.09</v>
      </c>
      <c r="K25" s="101"/>
      <c r="L25" s="101"/>
      <c r="M25" s="104">
        <f t="shared" si="0"/>
        <v>-624.09</v>
      </c>
      <c r="N25" s="141"/>
      <c r="O25" s="115"/>
      <c r="P25" s="147"/>
      <c r="Q25" s="141"/>
      <c r="R25" s="141"/>
    </row>
    <row r="26" spans="1:18" ht="12.75" hidden="1">
      <c r="A26" s="122" t="s">
        <v>71</v>
      </c>
      <c r="B26" s="95" t="s">
        <v>72</v>
      </c>
      <c r="C26" s="132"/>
      <c r="D26" s="109"/>
      <c r="E26" s="107"/>
      <c r="F26" s="107"/>
      <c r="G26" s="107"/>
      <c r="H26" s="106"/>
      <c r="I26" s="101"/>
      <c r="J26" s="106"/>
      <c r="K26" s="101"/>
      <c r="L26" s="101"/>
      <c r="M26" s="104">
        <f t="shared" si="0"/>
        <v>0</v>
      </c>
      <c r="N26" s="141"/>
      <c r="O26" s="115"/>
      <c r="P26" s="147"/>
      <c r="Q26" s="141"/>
      <c r="R26" s="141"/>
    </row>
    <row r="27" spans="1:18" ht="12.75" hidden="1">
      <c r="A27" s="122" t="s">
        <v>73</v>
      </c>
      <c r="B27" s="95" t="s">
        <v>3</v>
      </c>
      <c r="C27" s="132"/>
      <c r="D27" s="109"/>
      <c r="E27" s="107"/>
      <c r="F27" s="107"/>
      <c r="G27" s="107"/>
      <c r="H27" s="106">
        <v>0.5</v>
      </c>
      <c r="I27" s="101"/>
      <c r="J27" s="106">
        <v>0</v>
      </c>
      <c r="K27" s="101"/>
      <c r="L27" s="101"/>
      <c r="M27" s="104">
        <f t="shared" si="0"/>
        <v>0</v>
      </c>
      <c r="N27" s="141"/>
      <c r="O27" s="115"/>
      <c r="P27" s="147"/>
      <c r="Q27" s="141"/>
      <c r="R27" s="141"/>
    </row>
    <row r="28" spans="1:18" ht="12.75" hidden="1">
      <c r="A28" s="123">
        <v>1.8210102022012E+19</v>
      </c>
      <c r="B28" s="95" t="s">
        <v>3</v>
      </c>
      <c r="C28" s="132"/>
      <c r="D28" s="109"/>
      <c r="E28" s="107"/>
      <c r="F28" s="107"/>
      <c r="G28" s="107"/>
      <c r="H28" s="106"/>
      <c r="I28" s="101"/>
      <c r="J28" s="106">
        <v>0</v>
      </c>
      <c r="K28" s="101"/>
      <c r="L28" s="101"/>
      <c r="M28" s="104">
        <f t="shared" si="0"/>
        <v>0</v>
      </c>
      <c r="N28" s="141"/>
      <c r="O28" s="115"/>
      <c r="P28" s="147"/>
      <c r="Q28" s="141"/>
      <c r="R28" s="141"/>
    </row>
    <row r="29" spans="1:18" ht="12.75" hidden="1">
      <c r="A29" s="122" t="s">
        <v>74</v>
      </c>
      <c r="B29" s="95" t="s">
        <v>72</v>
      </c>
      <c r="C29" s="132">
        <v>0</v>
      </c>
      <c r="D29" s="109"/>
      <c r="E29" s="107"/>
      <c r="F29" s="107"/>
      <c r="G29" s="107"/>
      <c r="H29" s="106">
        <v>0</v>
      </c>
      <c r="I29" s="101" t="e">
        <f>H29/C29%</f>
        <v>#DIV/0!</v>
      </c>
      <c r="J29" s="106"/>
      <c r="K29" s="101"/>
      <c r="L29" s="101"/>
      <c r="M29" s="104">
        <f t="shared" si="0"/>
        <v>0</v>
      </c>
      <c r="N29" s="141"/>
      <c r="O29" s="115"/>
      <c r="P29" s="147"/>
      <c r="Q29" s="141"/>
      <c r="R29" s="141"/>
    </row>
    <row r="30" spans="1:18" ht="12.75" hidden="1">
      <c r="A30" s="124" t="s">
        <v>24</v>
      </c>
      <c r="B30" s="91" t="s">
        <v>17</v>
      </c>
      <c r="C30" s="133"/>
      <c r="D30" s="110"/>
      <c r="E30" s="107"/>
      <c r="F30" s="107"/>
      <c r="G30" s="107"/>
      <c r="H30" s="106"/>
      <c r="I30" s="101" t="e">
        <f>H30/C30%</f>
        <v>#DIV/0!</v>
      </c>
      <c r="J30" s="106"/>
      <c r="K30" s="101"/>
      <c r="L30" s="101"/>
      <c r="M30" s="104">
        <f t="shared" si="0"/>
        <v>0</v>
      </c>
      <c r="N30" s="141"/>
      <c r="O30" s="115"/>
      <c r="P30" s="147"/>
      <c r="Q30" s="141"/>
      <c r="R30" s="141"/>
    </row>
    <row r="31" spans="1:18" ht="12.75" hidden="1">
      <c r="A31" s="122" t="s">
        <v>25</v>
      </c>
      <c r="B31" s="95" t="s">
        <v>41</v>
      </c>
      <c r="C31" s="132"/>
      <c r="D31" s="109"/>
      <c r="E31" s="107"/>
      <c r="F31" s="107"/>
      <c r="G31" s="107"/>
      <c r="H31" s="106"/>
      <c r="I31" s="101" t="e">
        <f>H31/C31%</f>
        <v>#DIV/0!</v>
      </c>
      <c r="J31" s="106"/>
      <c r="K31" s="101"/>
      <c r="L31" s="101"/>
      <c r="M31" s="104">
        <f t="shared" si="0"/>
        <v>0</v>
      </c>
      <c r="N31" s="141"/>
      <c r="O31" s="115"/>
      <c r="P31" s="147"/>
      <c r="Q31" s="141"/>
      <c r="R31" s="141"/>
    </row>
    <row r="32" spans="1:18" ht="12.75" hidden="1">
      <c r="A32" s="122" t="s">
        <v>26</v>
      </c>
      <c r="B32" s="95" t="s">
        <v>4</v>
      </c>
      <c r="C32" s="132"/>
      <c r="D32" s="109"/>
      <c r="E32" s="107"/>
      <c r="F32" s="107"/>
      <c r="G32" s="107"/>
      <c r="H32" s="106"/>
      <c r="I32" s="101" t="e">
        <f>H32/C32%</f>
        <v>#DIV/0!</v>
      </c>
      <c r="J32" s="106"/>
      <c r="K32" s="101"/>
      <c r="L32" s="101"/>
      <c r="M32" s="104">
        <f t="shared" si="0"/>
        <v>0</v>
      </c>
      <c r="N32" s="141"/>
      <c r="O32" s="115"/>
      <c r="P32" s="147"/>
      <c r="Q32" s="141"/>
      <c r="R32" s="141"/>
    </row>
    <row r="33" spans="1:18" ht="12.75" hidden="1">
      <c r="A33" s="124" t="s">
        <v>27</v>
      </c>
      <c r="B33" s="95" t="s">
        <v>18</v>
      </c>
      <c r="C33" s="132"/>
      <c r="D33" s="110"/>
      <c r="E33" s="107"/>
      <c r="F33" s="107"/>
      <c r="G33" s="107"/>
      <c r="H33" s="106"/>
      <c r="I33" s="101" t="e">
        <f>H33/C33%</f>
        <v>#DIV/0!</v>
      </c>
      <c r="J33" s="106"/>
      <c r="K33" s="101"/>
      <c r="L33" s="101"/>
      <c r="M33" s="104">
        <f t="shared" si="0"/>
        <v>0</v>
      </c>
      <c r="N33" s="141"/>
      <c r="O33" s="115"/>
      <c r="P33" s="147"/>
      <c r="Q33" s="141"/>
      <c r="R33" s="141"/>
    </row>
    <row r="34" spans="1:18" ht="12.75" hidden="1">
      <c r="A34" s="125" t="s">
        <v>102</v>
      </c>
      <c r="B34" s="95"/>
      <c r="C34" s="132"/>
      <c r="D34" s="110"/>
      <c r="E34" s="107"/>
      <c r="F34" s="107"/>
      <c r="G34" s="107"/>
      <c r="H34" s="106"/>
      <c r="I34" s="101"/>
      <c r="J34" s="106">
        <v>300</v>
      </c>
      <c r="K34" s="101"/>
      <c r="L34" s="101"/>
      <c r="M34" s="104">
        <f t="shared" si="0"/>
        <v>300</v>
      </c>
      <c r="N34" s="141"/>
      <c r="O34" s="115"/>
      <c r="P34" s="147"/>
      <c r="Q34" s="141"/>
      <c r="R34" s="141"/>
    </row>
    <row r="35" spans="1:18" ht="12.75">
      <c r="A35" s="122" t="s">
        <v>141</v>
      </c>
      <c r="B35" s="95" t="s">
        <v>142</v>
      </c>
      <c r="C35" s="132"/>
      <c r="D35" s="110"/>
      <c r="E35" s="107"/>
      <c r="F35" s="107"/>
      <c r="G35" s="107"/>
      <c r="H35" s="106"/>
      <c r="I35" s="101"/>
      <c r="J35" s="106"/>
      <c r="K35" s="101"/>
      <c r="L35" s="101"/>
      <c r="M35" s="104"/>
      <c r="N35" s="61">
        <v>2994.5</v>
      </c>
      <c r="O35" s="115"/>
      <c r="P35" s="147"/>
      <c r="Q35" s="61">
        <v>3023.8</v>
      </c>
      <c r="R35" s="61">
        <v>3169.4</v>
      </c>
    </row>
    <row r="36" spans="1:18" ht="45" customHeight="1">
      <c r="A36" s="122" t="s">
        <v>148</v>
      </c>
      <c r="B36" s="138" t="s">
        <v>172</v>
      </c>
      <c r="C36" s="132"/>
      <c r="D36" s="108"/>
      <c r="E36" s="100"/>
      <c r="F36" s="100"/>
      <c r="G36" s="100"/>
      <c r="H36" s="106"/>
      <c r="I36" s="101"/>
      <c r="J36" s="106"/>
      <c r="K36" s="101"/>
      <c r="L36" s="101"/>
      <c r="M36" s="104"/>
      <c r="N36" s="61">
        <v>949.7</v>
      </c>
      <c r="O36" s="115"/>
      <c r="P36" s="147"/>
      <c r="Q36" s="61">
        <v>988.2</v>
      </c>
      <c r="R36" s="61">
        <v>999.8</v>
      </c>
    </row>
    <row r="37" spans="1:18" ht="56.25" customHeight="1">
      <c r="A37" s="122" t="s">
        <v>149</v>
      </c>
      <c r="B37" s="138" t="s">
        <v>157</v>
      </c>
      <c r="C37" s="132"/>
      <c r="D37" s="108"/>
      <c r="E37" s="100"/>
      <c r="F37" s="100"/>
      <c r="G37" s="100"/>
      <c r="H37" s="106"/>
      <c r="I37" s="101"/>
      <c r="J37" s="106"/>
      <c r="K37" s="101"/>
      <c r="L37" s="101"/>
      <c r="M37" s="104"/>
      <c r="N37" s="61">
        <v>6.7</v>
      </c>
      <c r="O37" s="115"/>
      <c r="P37" s="147"/>
      <c r="Q37" s="61">
        <v>15.1</v>
      </c>
      <c r="R37" s="61">
        <v>15.3</v>
      </c>
    </row>
    <row r="38" spans="1:18" ht="46.5" customHeight="1">
      <c r="A38" s="122" t="s">
        <v>150</v>
      </c>
      <c r="B38" s="138" t="s">
        <v>173</v>
      </c>
      <c r="C38" s="132"/>
      <c r="D38" s="108"/>
      <c r="E38" s="100"/>
      <c r="F38" s="100"/>
      <c r="G38" s="100"/>
      <c r="H38" s="106"/>
      <c r="I38" s="101"/>
      <c r="J38" s="106"/>
      <c r="K38" s="101"/>
      <c r="L38" s="101"/>
      <c r="M38" s="104"/>
      <c r="N38" s="61">
        <v>1839.4</v>
      </c>
      <c r="O38" s="115"/>
      <c r="P38" s="147"/>
      <c r="Q38" s="61">
        <v>2734</v>
      </c>
      <c r="R38" s="61">
        <v>2989.1</v>
      </c>
    </row>
    <row r="39" spans="1:18" ht="45.75" customHeight="1">
      <c r="A39" s="122" t="s">
        <v>151</v>
      </c>
      <c r="B39" s="138" t="s">
        <v>158</v>
      </c>
      <c r="C39" s="132"/>
      <c r="D39" s="108"/>
      <c r="E39" s="100"/>
      <c r="F39" s="100"/>
      <c r="G39" s="100"/>
      <c r="H39" s="106"/>
      <c r="I39" s="101"/>
      <c r="J39" s="106"/>
      <c r="K39" s="101"/>
      <c r="L39" s="101"/>
      <c r="M39" s="104"/>
      <c r="N39" s="61">
        <v>-176.6</v>
      </c>
      <c r="O39" s="115"/>
      <c r="P39" s="147"/>
      <c r="Q39" s="61">
        <v>-375.1</v>
      </c>
      <c r="R39" s="61">
        <v>-379.5</v>
      </c>
    </row>
    <row r="40" spans="1:18" ht="12.75">
      <c r="A40" s="126" t="s">
        <v>146</v>
      </c>
      <c r="B40" s="119" t="s">
        <v>18</v>
      </c>
      <c r="C40" s="134"/>
      <c r="D40" s="47"/>
      <c r="E40" s="82"/>
      <c r="F40" s="82"/>
      <c r="G40" s="82"/>
      <c r="H40" s="60"/>
      <c r="I40" s="61"/>
      <c r="J40" s="60"/>
      <c r="K40" s="61"/>
      <c r="L40" s="61"/>
      <c r="M40" s="74"/>
      <c r="N40" s="61">
        <v>190</v>
      </c>
      <c r="O40" s="115"/>
      <c r="P40" s="147"/>
      <c r="Q40" s="61">
        <v>210</v>
      </c>
      <c r="R40" s="61">
        <v>230</v>
      </c>
    </row>
    <row r="41" spans="1:18" ht="12.75">
      <c r="A41" s="121" t="s">
        <v>147</v>
      </c>
      <c r="B41" s="119" t="s">
        <v>76</v>
      </c>
      <c r="C41" s="134">
        <v>2000</v>
      </c>
      <c r="D41" s="47" t="e">
        <f>#REF!+D42+D63+D64</f>
        <v>#REF!</v>
      </c>
      <c r="E41" s="117">
        <v>0.11</v>
      </c>
      <c r="F41" s="117"/>
      <c r="G41" s="117"/>
      <c r="H41" s="60" t="e">
        <f>#REF!+H44</f>
        <v>#REF!</v>
      </c>
      <c r="I41" s="61" t="e">
        <f>H41/C41%</f>
        <v>#REF!</v>
      </c>
      <c r="J41" s="60">
        <f>J42+J43</f>
        <v>0</v>
      </c>
      <c r="K41" s="61"/>
      <c r="L41" s="61">
        <v>2000</v>
      </c>
      <c r="M41" s="74">
        <f t="shared" si="0"/>
        <v>2000</v>
      </c>
      <c r="N41" s="61">
        <v>35</v>
      </c>
      <c r="O41" s="115">
        <v>2300</v>
      </c>
      <c r="P41" s="147">
        <v>2500</v>
      </c>
      <c r="Q41" s="61">
        <v>37</v>
      </c>
      <c r="R41" s="61">
        <v>39</v>
      </c>
    </row>
    <row r="42" spans="1:18" ht="12.75" hidden="1">
      <c r="A42" s="126" t="s">
        <v>87</v>
      </c>
      <c r="B42" s="119" t="s">
        <v>76</v>
      </c>
      <c r="C42" s="134">
        <v>2000</v>
      </c>
      <c r="D42" s="46">
        <v>0.7</v>
      </c>
      <c r="E42" s="82"/>
      <c r="F42" s="82"/>
      <c r="G42" s="82"/>
      <c r="H42" s="60">
        <v>1.8</v>
      </c>
      <c r="I42" s="61"/>
      <c r="J42" s="60">
        <v>0</v>
      </c>
      <c r="K42" s="61"/>
      <c r="L42" s="61"/>
      <c r="M42" s="74">
        <f t="shared" si="0"/>
        <v>0</v>
      </c>
      <c r="N42" s="141"/>
      <c r="O42" s="115"/>
      <c r="P42" s="147"/>
      <c r="Q42" s="141"/>
      <c r="R42" s="141"/>
    </row>
    <row r="43" spans="1:18" ht="12.75" hidden="1">
      <c r="A43" s="126" t="s">
        <v>77</v>
      </c>
      <c r="B43" s="119" t="s">
        <v>76</v>
      </c>
      <c r="C43" s="135"/>
      <c r="D43" s="46"/>
      <c r="E43" s="82"/>
      <c r="F43" s="82"/>
      <c r="G43" s="82"/>
      <c r="H43" s="60">
        <v>11.34</v>
      </c>
      <c r="I43" s="61"/>
      <c r="J43" s="60">
        <v>0</v>
      </c>
      <c r="K43" s="61"/>
      <c r="L43" s="61"/>
      <c r="M43" s="74">
        <f t="shared" si="0"/>
        <v>0</v>
      </c>
      <c r="N43" s="141"/>
      <c r="O43" s="115"/>
      <c r="P43" s="147"/>
      <c r="Q43" s="141"/>
      <c r="R43" s="141"/>
    </row>
    <row r="44" spans="1:18" ht="12.75">
      <c r="A44" s="126" t="s">
        <v>143</v>
      </c>
      <c r="B44" s="119" t="s">
        <v>174</v>
      </c>
      <c r="C44" s="134">
        <v>36600</v>
      </c>
      <c r="D44" s="46"/>
      <c r="E44" s="82"/>
      <c r="F44" s="82"/>
      <c r="G44" s="82"/>
      <c r="H44" s="60">
        <f>H45+H46</f>
        <v>6.5</v>
      </c>
      <c r="I44" s="61">
        <f>H44/C44%</f>
        <v>0.017759562841530054</v>
      </c>
      <c r="J44" s="60" t="e">
        <f>J45+#REF!+J46+J50</f>
        <v>#REF!</v>
      </c>
      <c r="K44" s="61"/>
      <c r="L44" s="61">
        <v>29960</v>
      </c>
      <c r="M44" s="74" t="e">
        <f t="shared" si="0"/>
        <v>#REF!</v>
      </c>
      <c r="N44" s="61">
        <v>791</v>
      </c>
      <c r="O44" s="115">
        <v>42000</v>
      </c>
      <c r="P44" s="147">
        <v>44000</v>
      </c>
      <c r="Q44" s="61">
        <v>796</v>
      </c>
      <c r="R44" s="61">
        <v>800</v>
      </c>
    </row>
    <row r="45" spans="1:18" ht="23.25" customHeight="1">
      <c r="A45" s="122" t="s">
        <v>152</v>
      </c>
      <c r="B45" s="139" t="s">
        <v>164</v>
      </c>
      <c r="C45" s="134">
        <v>36600</v>
      </c>
      <c r="D45" s="46"/>
      <c r="E45" s="82"/>
      <c r="F45" s="82"/>
      <c r="G45" s="82"/>
      <c r="H45" s="60">
        <v>5.4</v>
      </c>
      <c r="I45" s="61"/>
      <c r="J45" s="60">
        <v>5429</v>
      </c>
      <c r="K45" s="61"/>
      <c r="L45" s="61"/>
      <c r="M45" s="74">
        <f t="shared" si="0"/>
        <v>5429</v>
      </c>
      <c r="N45" s="61">
        <v>441</v>
      </c>
      <c r="O45" s="115"/>
      <c r="P45" s="147"/>
      <c r="Q45" s="61">
        <v>441</v>
      </c>
      <c r="R45" s="61">
        <v>441</v>
      </c>
    </row>
    <row r="46" spans="1:18" ht="12.75" hidden="1">
      <c r="A46" s="122" t="s">
        <v>92</v>
      </c>
      <c r="B46" s="119" t="s">
        <v>5</v>
      </c>
      <c r="C46" s="134">
        <v>0</v>
      </c>
      <c r="D46" s="47"/>
      <c r="E46" s="82"/>
      <c r="F46" s="82"/>
      <c r="G46" s="82"/>
      <c r="H46" s="60">
        <v>1.1</v>
      </c>
      <c r="I46" s="61"/>
      <c r="J46" s="60">
        <v>1164.75</v>
      </c>
      <c r="K46" s="64"/>
      <c r="L46" s="64"/>
      <c r="M46" s="74">
        <f t="shared" si="0"/>
        <v>1164.75</v>
      </c>
      <c r="N46" s="141"/>
      <c r="O46" s="115"/>
      <c r="P46" s="147"/>
      <c r="Q46" s="141"/>
      <c r="R46" s="141"/>
    </row>
    <row r="47" spans="1:18" ht="12.75" hidden="1">
      <c r="A47" s="122" t="s">
        <v>28</v>
      </c>
      <c r="B47" s="119" t="s">
        <v>15</v>
      </c>
      <c r="C47" s="134"/>
      <c r="D47" s="47"/>
      <c r="E47" s="82"/>
      <c r="F47" s="82"/>
      <c r="G47" s="82"/>
      <c r="H47" s="60"/>
      <c r="I47" s="61" t="e">
        <f>H47/C47%</f>
        <v>#DIV/0!</v>
      </c>
      <c r="J47" s="60"/>
      <c r="K47" s="64"/>
      <c r="L47" s="64"/>
      <c r="M47" s="74">
        <f t="shared" si="0"/>
        <v>0</v>
      </c>
      <c r="N47" s="141"/>
      <c r="O47" s="115"/>
      <c r="P47" s="147"/>
      <c r="Q47" s="141"/>
      <c r="R47" s="141"/>
    </row>
    <row r="48" spans="1:18" ht="12.75" hidden="1">
      <c r="A48" s="122" t="s">
        <v>59</v>
      </c>
      <c r="B48" s="119" t="s">
        <v>5</v>
      </c>
      <c r="C48" s="134">
        <v>458000</v>
      </c>
      <c r="D48" s="47"/>
      <c r="E48" s="82"/>
      <c r="F48" s="82"/>
      <c r="G48" s="82"/>
      <c r="H48" s="60"/>
      <c r="I48" s="61">
        <f>H48/C48%</f>
        <v>0</v>
      </c>
      <c r="J48" s="60"/>
      <c r="K48" s="64"/>
      <c r="L48" s="64"/>
      <c r="M48" s="74">
        <f t="shared" si="0"/>
        <v>0</v>
      </c>
      <c r="N48" s="141"/>
      <c r="O48" s="115"/>
      <c r="P48" s="147"/>
      <c r="Q48" s="141"/>
      <c r="R48" s="141"/>
    </row>
    <row r="49" spans="1:18" ht="12.75" hidden="1">
      <c r="A49" s="122" t="s">
        <v>29</v>
      </c>
      <c r="B49" s="119" t="s">
        <v>6</v>
      </c>
      <c r="C49" s="134"/>
      <c r="D49" s="47"/>
      <c r="E49" s="82"/>
      <c r="F49" s="82"/>
      <c r="G49" s="82"/>
      <c r="H49" s="60"/>
      <c r="I49" s="61" t="e">
        <f>H49/C49%</f>
        <v>#DIV/0!</v>
      </c>
      <c r="J49" s="60"/>
      <c r="K49" s="64"/>
      <c r="L49" s="64"/>
      <c r="M49" s="74">
        <f t="shared" si="0"/>
        <v>0</v>
      </c>
      <c r="N49" s="141"/>
      <c r="O49" s="115"/>
      <c r="P49" s="147"/>
      <c r="Q49" s="141"/>
      <c r="R49" s="141"/>
    </row>
    <row r="50" spans="1:18" ht="12.75" hidden="1">
      <c r="A50" s="122" t="s">
        <v>93</v>
      </c>
      <c r="B50" s="119" t="s">
        <v>5</v>
      </c>
      <c r="C50" s="134"/>
      <c r="D50" s="47"/>
      <c r="E50" s="82"/>
      <c r="F50" s="82"/>
      <c r="G50" s="82"/>
      <c r="H50" s="60"/>
      <c r="I50" s="61"/>
      <c r="J50" s="60">
        <v>5.78</v>
      </c>
      <c r="K50" s="64"/>
      <c r="L50" s="64"/>
      <c r="M50" s="74">
        <f t="shared" si="0"/>
        <v>5.78</v>
      </c>
      <c r="N50" s="141"/>
      <c r="O50" s="115"/>
      <c r="P50" s="147"/>
      <c r="Q50" s="141"/>
      <c r="R50" s="141"/>
    </row>
    <row r="51" spans="1:18" ht="12.75" hidden="1">
      <c r="A51" s="122" t="s">
        <v>81</v>
      </c>
      <c r="B51" s="119" t="s">
        <v>89</v>
      </c>
      <c r="C51" s="134">
        <v>0</v>
      </c>
      <c r="D51" s="47"/>
      <c r="E51" s="82"/>
      <c r="F51" s="82"/>
      <c r="G51" s="82"/>
      <c r="H51" s="60">
        <f>SUM(H52:H55)</f>
        <v>1.2000000000000002</v>
      </c>
      <c r="I51" s="61" t="e">
        <f>H51/C51%</f>
        <v>#DIV/0!</v>
      </c>
      <c r="J51" s="60">
        <f>J53+J54</f>
        <v>0</v>
      </c>
      <c r="K51" s="64"/>
      <c r="L51" s="64"/>
      <c r="M51" s="74">
        <f t="shared" si="0"/>
        <v>0</v>
      </c>
      <c r="N51" s="141"/>
      <c r="O51" s="115"/>
      <c r="P51" s="147"/>
      <c r="Q51" s="141"/>
      <c r="R51" s="141"/>
    </row>
    <row r="52" spans="1:18" ht="12.75" hidden="1">
      <c r="A52" s="122" t="s">
        <v>67</v>
      </c>
      <c r="B52" s="119" t="s">
        <v>68</v>
      </c>
      <c r="C52" s="134"/>
      <c r="D52" s="47"/>
      <c r="E52" s="82"/>
      <c r="F52" s="82"/>
      <c r="G52" s="82"/>
      <c r="H52" s="60">
        <v>1.1</v>
      </c>
      <c r="I52" s="61" t="e">
        <f>H52/C52%</f>
        <v>#DIV/0!</v>
      </c>
      <c r="J52" s="60"/>
      <c r="K52" s="64"/>
      <c r="L52" s="64"/>
      <c r="M52" s="74">
        <f t="shared" si="0"/>
        <v>0</v>
      </c>
      <c r="N52" s="141"/>
      <c r="O52" s="115"/>
      <c r="P52" s="147"/>
      <c r="Q52" s="141"/>
      <c r="R52" s="141"/>
    </row>
    <row r="53" spans="1:18" ht="12.75" hidden="1">
      <c r="A53" s="122" t="s">
        <v>98</v>
      </c>
      <c r="B53" s="119" t="s">
        <v>5</v>
      </c>
      <c r="C53" s="134"/>
      <c r="D53" s="47"/>
      <c r="E53" s="82"/>
      <c r="F53" s="82"/>
      <c r="G53" s="82"/>
      <c r="H53" s="60"/>
      <c r="I53" s="61"/>
      <c r="J53" s="60">
        <v>0</v>
      </c>
      <c r="K53" s="64"/>
      <c r="L53" s="64"/>
      <c r="M53" s="74">
        <f t="shared" si="0"/>
        <v>0</v>
      </c>
      <c r="N53" s="141"/>
      <c r="O53" s="115"/>
      <c r="P53" s="147"/>
      <c r="Q53" s="141"/>
      <c r="R53" s="141"/>
    </row>
    <row r="54" spans="1:18" ht="12.75" hidden="1">
      <c r="A54" s="122" t="s">
        <v>94</v>
      </c>
      <c r="B54" s="119" t="s">
        <v>5</v>
      </c>
      <c r="C54" s="134"/>
      <c r="D54" s="47"/>
      <c r="E54" s="82"/>
      <c r="F54" s="82"/>
      <c r="G54" s="82"/>
      <c r="H54" s="60"/>
      <c r="I54" s="61"/>
      <c r="J54" s="60">
        <v>0</v>
      </c>
      <c r="K54" s="64"/>
      <c r="L54" s="64"/>
      <c r="M54" s="74">
        <f t="shared" si="0"/>
        <v>0</v>
      </c>
      <c r="N54" s="141"/>
      <c r="O54" s="115"/>
      <c r="P54" s="147"/>
      <c r="Q54" s="141"/>
      <c r="R54" s="141"/>
    </row>
    <row r="55" spans="1:18" ht="12.75" hidden="1">
      <c r="A55" s="122" t="s">
        <v>79</v>
      </c>
      <c r="B55" s="119" t="s">
        <v>90</v>
      </c>
      <c r="C55" s="134"/>
      <c r="D55" s="47"/>
      <c r="E55" s="82"/>
      <c r="F55" s="82"/>
      <c r="G55" s="82"/>
      <c r="H55" s="60">
        <v>0.1</v>
      </c>
      <c r="I55" s="60"/>
      <c r="J55" s="60"/>
      <c r="K55" s="64"/>
      <c r="L55" s="64"/>
      <c r="M55" s="74">
        <f t="shared" si="0"/>
        <v>0</v>
      </c>
      <c r="N55" s="141"/>
      <c r="O55" s="115"/>
      <c r="P55" s="147"/>
      <c r="Q55" s="141"/>
      <c r="R55" s="141"/>
    </row>
    <row r="56" spans="1:18" ht="12.75" hidden="1">
      <c r="A56" s="124" t="s">
        <v>30</v>
      </c>
      <c r="B56" s="119" t="s">
        <v>47</v>
      </c>
      <c r="C56" s="135"/>
      <c r="D56" s="47"/>
      <c r="E56" s="82"/>
      <c r="F56" s="82"/>
      <c r="G56" s="82"/>
      <c r="H56" s="60"/>
      <c r="I56" s="60"/>
      <c r="J56" s="60"/>
      <c r="K56" s="64"/>
      <c r="L56" s="64"/>
      <c r="M56" s="74">
        <f aca="true" t="shared" si="1" ref="M56:M81">J56+L56</f>
        <v>0</v>
      </c>
      <c r="N56" s="141"/>
      <c r="O56" s="115"/>
      <c r="P56" s="147"/>
      <c r="Q56" s="141"/>
      <c r="R56" s="141"/>
    </row>
    <row r="57" spans="1:18" ht="12.75" hidden="1">
      <c r="A57" s="122" t="s">
        <v>39</v>
      </c>
      <c r="B57" s="119" t="s">
        <v>7</v>
      </c>
      <c r="C57" s="135"/>
      <c r="D57" s="47"/>
      <c r="E57" s="82"/>
      <c r="F57" s="82"/>
      <c r="G57" s="82"/>
      <c r="H57" s="60"/>
      <c r="I57" s="60"/>
      <c r="J57" s="60"/>
      <c r="K57" s="64"/>
      <c r="L57" s="64"/>
      <c r="M57" s="74">
        <f t="shared" si="1"/>
        <v>0</v>
      </c>
      <c r="N57" s="141"/>
      <c r="O57" s="115"/>
      <c r="P57" s="147"/>
      <c r="Q57" s="141"/>
      <c r="R57" s="141"/>
    </row>
    <row r="58" spans="1:18" ht="12.75" hidden="1">
      <c r="A58" s="122" t="s">
        <v>42</v>
      </c>
      <c r="B58" s="119" t="s">
        <v>7</v>
      </c>
      <c r="C58" s="135"/>
      <c r="D58" s="47"/>
      <c r="E58" s="82"/>
      <c r="F58" s="82"/>
      <c r="G58" s="82"/>
      <c r="H58" s="60"/>
      <c r="I58" s="60"/>
      <c r="J58" s="60"/>
      <c r="K58" s="64"/>
      <c r="L58" s="64"/>
      <c r="M58" s="74">
        <f t="shared" si="1"/>
        <v>0</v>
      </c>
      <c r="N58" s="141"/>
      <c r="O58" s="115"/>
      <c r="P58" s="147"/>
      <c r="Q58" s="141"/>
      <c r="R58" s="141"/>
    </row>
    <row r="59" spans="1:18" ht="12.75" hidden="1">
      <c r="A59" s="124" t="s">
        <v>31</v>
      </c>
      <c r="B59" s="119" t="s">
        <v>20</v>
      </c>
      <c r="C59" s="135"/>
      <c r="D59" s="47"/>
      <c r="E59" s="82"/>
      <c r="F59" s="82"/>
      <c r="G59" s="82"/>
      <c r="H59" s="60"/>
      <c r="I59" s="60"/>
      <c r="J59" s="60"/>
      <c r="K59" s="64"/>
      <c r="L59" s="64"/>
      <c r="M59" s="74">
        <f t="shared" si="1"/>
        <v>0</v>
      </c>
      <c r="N59" s="141"/>
      <c r="O59" s="115"/>
      <c r="P59" s="147"/>
      <c r="Q59" s="141"/>
      <c r="R59" s="141"/>
    </row>
    <row r="60" spans="1:18" ht="12.75" hidden="1">
      <c r="A60" s="122" t="s">
        <v>32</v>
      </c>
      <c r="B60" s="119" t="s">
        <v>14</v>
      </c>
      <c r="C60" s="135"/>
      <c r="D60" s="47"/>
      <c r="E60" s="82"/>
      <c r="F60" s="82"/>
      <c r="G60" s="82"/>
      <c r="H60" s="60"/>
      <c r="I60" s="60"/>
      <c r="J60" s="60"/>
      <c r="K60" s="64"/>
      <c r="L60" s="64"/>
      <c r="M60" s="74">
        <f t="shared" si="1"/>
        <v>0</v>
      </c>
      <c r="N60" s="141"/>
      <c r="O60" s="115"/>
      <c r="P60" s="147"/>
      <c r="Q60" s="141"/>
      <c r="R60" s="141"/>
    </row>
    <row r="61" spans="1:18" ht="12.75" hidden="1">
      <c r="A61" s="124" t="s">
        <v>33</v>
      </c>
      <c r="B61" s="119" t="s">
        <v>16</v>
      </c>
      <c r="C61" s="135"/>
      <c r="D61" s="47"/>
      <c r="E61" s="82"/>
      <c r="F61" s="82"/>
      <c r="G61" s="82"/>
      <c r="H61" s="60"/>
      <c r="I61" s="60"/>
      <c r="J61" s="60"/>
      <c r="K61" s="64"/>
      <c r="L61" s="64"/>
      <c r="M61" s="74">
        <f t="shared" si="1"/>
        <v>0</v>
      </c>
      <c r="N61" s="141"/>
      <c r="O61" s="115"/>
      <c r="P61" s="147"/>
      <c r="Q61" s="141"/>
      <c r="R61" s="141"/>
    </row>
    <row r="62" spans="1:18" ht="12.75" hidden="1">
      <c r="A62" s="122" t="s">
        <v>34</v>
      </c>
      <c r="B62" s="119" t="s">
        <v>8</v>
      </c>
      <c r="C62" s="135"/>
      <c r="D62" s="47"/>
      <c r="E62" s="82"/>
      <c r="F62" s="82"/>
      <c r="G62" s="82"/>
      <c r="H62" s="60"/>
      <c r="I62" s="60"/>
      <c r="J62" s="60"/>
      <c r="K62" s="64"/>
      <c r="L62" s="64"/>
      <c r="M62" s="74">
        <f t="shared" si="1"/>
        <v>0</v>
      </c>
      <c r="N62" s="141"/>
      <c r="O62" s="115"/>
      <c r="P62" s="147"/>
      <c r="Q62" s="141"/>
      <c r="R62" s="141"/>
    </row>
    <row r="63" spans="1:18" ht="12.75" hidden="1">
      <c r="A63" s="127" t="s">
        <v>80</v>
      </c>
      <c r="B63" s="119" t="s">
        <v>90</v>
      </c>
      <c r="C63" s="134"/>
      <c r="D63" s="47">
        <v>60.95</v>
      </c>
      <c r="E63" s="82"/>
      <c r="F63" s="82"/>
      <c r="G63" s="82"/>
      <c r="H63" s="60">
        <v>0</v>
      </c>
      <c r="I63" s="60"/>
      <c r="J63" s="60"/>
      <c r="K63" s="64"/>
      <c r="L63" s="64"/>
      <c r="M63" s="74">
        <f t="shared" si="1"/>
        <v>0</v>
      </c>
      <c r="N63" s="141"/>
      <c r="O63" s="115"/>
      <c r="P63" s="147"/>
      <c r="Q63" s="141"/>
      <c r="R63" s="141"/>
    </row>
    <row r="64" spans="1:18" ht="12.75" hidden="1">
      <c r="A64" s="127" t="s">
        <v>66</v>
      </c>
      <c r="B64" s="119"/>
      <c r="C64" s="135"/>
      <c r="D64" s="47">
        <v>32.69</v>
      </c>
      <c r="E64" s="82"/>
      <c r="F64" s="82"/>
      <c r="G64" s="82"/>
      <c r="H64" s="60">
        <v>32.69</v>
      </c>
      <c r="I64" s="60"/>
      <c r="J64" s="60"/>
      <c r="K64" s="64"/>
      <c r="L64" s="64"/>
      <c r="M64" s="74">
        <f t="shared" si="1"/>
        <v>0</v>
      </c>
      <c r="N64" s="141"/>
      <c r="O64" s="115"/>
      <c r="P64" s="147"/>
      <c r="Q64" s="141"/>
      <c r="R64" s="141"/>
    </row>
    <row r="65" spans="1:18" ht="24" customHeight="1">
      <c r="A65" s="127" t="s">
        <v>153</v>
      </c>
      <c r="B65" s="157" t="s">
        <v>170</v>
      </c>
      <c r="C65" s="135"/>
      <c r="D65" s="47"/>
      <c r="E65" s="82"/>
      <c r="F65" s="82"/>
      <c r="G65" s="82"/>
      <c r="H65" s="60"/>
      <c r="I65" s="60"/>
      <c r="J65" s="60"/>
      <c r="K65" s="64"/>
      <c r="L65" s="64"/>
      <c r="M65" s="74"/>
      <c r="N65" s="61">
        <v>350</v>
      </c>
      <c r="O65" s="115"/>
      <c r="P65" s="147"/>
      <c r="Q65" s="61">
        <v>355</v>
      </c>
      <c r="R65" s="61">
        <v>359</v>
      </c>
    </row>
    <row r="66" spans="1:18" ht="22.5" customHeight="1">
      <c r="A66" s="127" t="s">
        <v>161</v>
      </c>
      <c r="B66" s="139" t="s">
        <v>171</v>
      </c>
      <c r="C66" s="135"/>
      <c r="D66" s="47"/>
      <c r="E66" s="82"/>
      <c r="F66" s="82"/>
      <c r="G66" s="82"/>
      <c r="H66" s="60"/>
      <c r="I66" s="60"/>
      <c r="J66" s="60"/>
      <c r="K66" s="64"/>
      <c r="L66" s="64"/>
      <c r="M66" s="74"/>
      <c r="N66" s="61">
        <v>14</v>
      </c>
      <c r="O66" s="115"/>
      <c r="P66" s="147"/>
      <c r="Q66" s="61">
        <v>15</v>
      </c>
      <c r="R66" s="61">
        <v>16</v>
      </c>
    </row>
    <row r="67" spans="1:18" ht="23.25" customHeight="1">
      <c r="A67" s="126" t="s">
        <v>129</v>
      </c>
      <c r="B67" s="139" t="s">
        <v>175</v>
      </c>
      <c r="C67" s="134">
        <v>417000</v>
      </c>
      <c r="D67" s="47"/>
      <c r="E67" s="82"/>
      <c r="F67" s="82"/>
      <c r="G67" s="82"/>
      <c r="H67" s="60">
        <v>162.1</v>
      </c>
      <c r="I67" s="60">
        <v>312</v>
      </c>
      <c r="J67" s="60">
        <v>36834</v>
      </c>
      <c r="K67" s="64"/>
      <c r="L67" s="64">
        <v>380166</v>
      </c>
      <c r="M67" s="74">
        <f t="shared" si="1"/>
        <v>417000</v>
      </c>
      <c r="N67" s="61">
        <v>1135</v>
      </c>
      <c r="O67" s="115">
        <v>417000</v>
      </c>
      <c r="P67" s="147">
        <v>417000</v>
      </c>
      <c r="Q67" s="61">
        <v>1135</v>
      </c>
      <c r="R67" s="61">
        <v>1135</v>
      </c>
    </row>
    <row r="68" spans="1:18" ht="22.5">
      <c r="A68" s="127" t="s">
        <v>155</v>
      </c>
      <c r="B68" s="138" t="s">
        <v>179</v>
      </c>
      <c r="C68" s="132">
        <v>417000</v>
      </c>
      <c r="D68" s="109"/>
      <c r="E68" s="107"/>
      <c r="F68" s="107"/>
      <c r="G68" s="107"/>
      <c r="H68" s="106">
        <v>162.1</v>
      </c>
      <c r="I68" s="106">
        <v>312</v>
      </c>
      <c r="J68" s="106">
        <v>36834</v>
      </c>
      <c r="K68" s="102"/>
      <c r="L68" s="102">
        <v>380166</v>
      </c>
      <c r="M68" s="104">
        <f t="shared" si="1"/>
        <v>417000</v>
      </c>
      <c r="N68" s="61">
        <v>1135</v>
      </c>
      <c r="O68" s="115">
        <v>417000</v>
      </c>
      <c r="P68" s="147">
        <v>417000</v>
      </c>
      <c r="Q68" s="61">
        <v>1135</v>
      </c>
      <c r="R68" s="61">
        <v>1135</v>
      </c>
    </row>
    <row r="69" spans="1:18" ht="35.25" customHeight="1">
      <c r="A69" s="127" t="s">
        <v>156</v>
      </c>
      <c r="B69" s="138" t="s">
        <v>180</v>
      </c>
      <c r="C69" s="132">
        <v>417000</v>
      </c>
      <c r="D69" s="109"/>
      <c r="E69" s="107"/>
      <c r="F69" s="107"/>
      <c r="G69" s="107"/>
      <c r="H69" s="106">
        <v>162.1</v>
      </c>
      <c r="I69" s="106">
        <v>312</v>
      </c>
      <c r="J69" s="106">
        <v>36834</v>
      </c>
      <c r="K69" s="102"/>
      <c r="L69" s="102">
        <v>380166</v>
      </c>
      <c r="M69" s="104">
        <f>J69+L69</f>
        <v>417000</v>
      </c>
      <c r="N69" s="61">
        <v>0</v>
      </c>
      <c r="O69" s="115">
        <v>417000</v>
      </c>
      <c r="P69" s="147">
        <v>417000</v>
      </c>
      <c r="Q69" s="61">
        <v>0</v>
      </c>
      <c r="R69" s="61">
        <v>0</v>
      </c>
    </row>
    <row r="70" spans="1:18" ht="24.75" customHeight="1">
      <c r="A70" s="127" t="s">
        <v>130</v>
      </c>
      <c r="B70" s="138" t="s">
        <v>160</v>
      </c>
      <c r="C70" s="132"/>
      <c r="D70" s="109"/>
      <c r="E70" s="107"/>
      <c r="F70" s="107"/>
      <c r="G70" s="107"/>
      <c r="H70" s="106"/>
      <c r="I70" s="106"/>
      <c r="J70" s="106"/>
      <c r="K70" s="102"/>
      <c r="L70" s="102"/>
      <c r="M70" s="104"/>
      <c r="N70" s="61">
        <v>0</v>
      </c>
      <c r="O70" s="115"/>
      <c r="P70" s="147"/>
      <c r="Q70" s="61">
        <v>0</v>
      </c>
      <c r="R70" s="61">
        <v>0</v>
      </c>
    </row>
    <row r="71" spans="1:18" ht="12.75" hidden="1">
      <c r="A71" s="124" t="s">
        <v>84</v>
      </c>
      <c r="B71" s="95" t="s">
        <v>9</v>
      </c>
      <c r="C71" s="133"/>
      <c r="D71" s="109"/>
      <c r="E71" s="107"/>
      <c r="F71" s="107"/>
      <c r="G71" s="107"/>
      <c r="H71" s="106"/>
      <c r="I71" s="106"/>
      <c r="J71" s="106"/>
      <c r="K71" s="102"/>
      <c r="L71" s="102"/>
      <c r="M71" s="104">
        <f t="shared" si="1"/>
        <v>0</v>
      </c>
      <c r="N71" s="142"/>
      <c r="O71" s="105"/>
      <c r="P71" s="146"/>
      <c r="Q71" s="142"/>
      <c r="R71" s="142"/>
    </row>
    <row r="72" spans="1:18" ht="12.75" hidden="1">
      <c r="A72" s="122" t="s">
        <v>51</v>
      </c>
      <c r="B72" s="95" t="s">
        <v>9</v>
      </c>
      <c r="C72" s="132"/>
      <c r="D72" s="109"/>
      <c r="E72" s="107"/>
      <c r="F72" s="107"/>
      <c r="G72" s="107"/>
      <c r="H72" s="106"/>
      <c r="I72" s="106"/>
      <c r="J72" s="106"/>
      <c r="K72" s="102"/>
      <c r="L72" s="102"/>
      <c r="M72" s="104">
        <f t="shared" si="1"/>
        <v>0</v>
      </c>
      <c r="N72" s="142"/>
      <c r="O72" s="105"/>
      <c r="P72" s="146"/>
      <c r="Q72" s="142"/>
      <c r="R72" s="142"/>
    </row>
    <row r="73" spans="1:18" ht="12.75" hidden="1">
      <c r="A73" s="122" t="s">
        <v>60</v>
      </c>
      <c r="B73" s="95" t="s">
        <v>9</v>
      </c>
      <c r="C73" s="132"/>
      <c r="D73" s="109"/>
      <c r="E73" s="107"/>
      <c r="F73" s="107"/>
      <c r="G73" s="107"/>
      <c r="H73" s="106"/>
      <c r="I73" s="106"/>
      <c r="J73" s="106">
        <v>0</v>
      </c>
      <c r="K73" s="102"/>
      <c r="L73" s="102"/>
      <c r="M73" s="104">
        <f t="shared" si="1"/>
        <v>0</v>
      </c>
      <c r="N73" s="142"/>
      <c r="O73" s="105"/>
      <c r="P73" s="146"/>
      <c r="Q73" s="142"/>
      <c r="R73" s="142"/>
    </row>
    <row r="74" spans="1:18" ht="12.75" hidden="1">
      <c r="A74" s="124"/>
      <c r="B74" s="95" t="s">
        <v>43</v>
      </c>
      <c r="C74" s="136"/>
      <c r="D74" s="110"/>
      <c r="E74" s="107"/>
      <c r="F74" s="107"/>
      <c r="G74" s="107"/>
      <c r="H74" s="106"/>
      <c r="I74" s="106"/>
      <c r="J74" s="106"/>
      <c r="K74" s="102"/>
      <c r="L74" s="102"/>
      <c r="M74" s="104">
        <f t="shared" si="1"/>
        <v>0</v>
      </c>
      <c r="N74" s="142"/>
      <c r="O74" s="105"/>
      <c r="P74" s="146"/>
      <c r="Q74" s="142"/>
      <c r="R74" s="142"/>
    </row>
    <row r="75" spans="1:18" ht="12.75" hidden="1">
      <c r="A75" s="124"/>
      <c r="B75" s="95" t="s">
        <v>44</v>
      </c>
      <c r="C75" s="137"/>
      <c r="D75" s="109"/>
      <c r="E75" s="107"/>
      <c r="F75" s="107"/>
      <c r="G75" s="107"/>
      <c r="H75" s="106"/>
      <c r="I75" s="106"/>
      <c r="J75" s="106"/>
      <c r="K75" s="102"/>
      <c r="L75" s="102"/>
      <c r="M75" s="104">
        <f t="shared" si="1"/>
        <v>0</v>
      </c>
      <c r="N75" s="142"/>
      <c r="O75" s="105"/>
      <c r="P75" s="146"/>
      <c r="Q75" s="142"/>
      <c r="R75" s="142"/>
    </row>
    <row r="76" spans="1:18" ht="12.75" hidden="1">
      <c r="A76" s="122" t="s">
        <v>36</v>
      </c>
      <c r="B76" s="95" t="s">
        <v>10</v>
      </c>
      <c r="C76" s="137"/>
      <c r="D76" s="109"/>
      <c r="E76" s="107"/>
      <c r="F76" s="107"/>
      <c r="G76" s="107"/>
      <c r="H76" s="106"/>
      <c r="I76" s="106"/>
      <c r="J76" s="106"/>
      <c r="K76" s="102"/>
      <c r="L76" s="102"/>
      <c r="M76" s="104">
        <f t="shared" si="1"/>
        <v>0</v>
      </c>
      <c r="N76" s="142"/>
      <c r="O76" s="105"/>
      <c r="P76" s="146"/>
      <c r="Q76" s="142"/>
      <c r="R76" s="142"/>
    </row>
    <row r="77" spans="1:18" ht="12.75">
      <c r="A77" s="127" t="s">
        <v>60</v>
      </c>
      <c r="B77" s="95" t="s">
        <v>159</v>
      </c>
      <c r="C77" s="137"/>
      <c r="D77" s="109"/>
      <c r="E77" s="107"/>
      <c r="F77" s="107"/>
      <c r="G77" s="107"/>
      <c r="H77" s="106"/>
      <c r="I77" s="106"/>
      <c r="J77" s="106"/>
      <c r="K77" s="102"/>
      <c r="L77" s="102"/>
      <c r="M77" s="104"/>
      <c r="N77" s="61">
        <v>216</v>
      </c>
      <c r="O77" s="115"/>
      <c r="P77" s="147"/>
      <c r="Q77" s="61">
        <v>221</v>
      </c>
      <c r="R77" s="61">
        <v>226</v>
      </c>
    </row>
    <row r="78" spans="1:18" ht="12.75">
      <c r="A78" s="124" t="s">
        <v>131</v>
      </c>
      <c r="B78" s="140" t="s">
        <v>145</v>
      </c>
      <c r="C78" s="137" t="e">
        <f>C79+C81+#REF!</f>
        <v>#REF!</v>
      </c>
      <c r="D78" s="109"/>
      <c r="E78" s="107"/>
      <c r="F78" s="107"/>
      <c r="G78" s="107"/>
      <c r="H78" s="101">
        <v>1352.1</v>
      </c>
      <c r="I78" s="101">
        <v>71</v>
      </c>
      <c r="J78" s="106" t="e">
        <f>#REF!+#REF!</f>
        <v>#REF!</v>
      </c>
      <c r="K78" s="102"/>
      <c r="L78" s="102" t="e">
        <f>#REF!+#REF!</f>
        <v>#REF!</v>
      </c>
      <c r="M78" s="104" t="e">
        <f t="shared" si="1"/>
        <v>#REF!</v>
      </c>
      <c r="N78" s="143">
        <f>N79+N83+N87</f>
        <v>12174.5</v>
      </c>
      <c r="O78" s="105">
        <v>2994327</v>
      </c>
      <c r="P78" s="146">
        <v>3206962</v>
      </c>
      <c r="Q78" s="143">
        <f>Q79+Q83+Q87</f>
        <v>10620.199999999999</v>
      </c>
      <c r="R78" s="143">
        <f>R79+R83+R87</f>
        <v>10377.099999999999</v>
      </c>
    </row>
    <row r="79" spans="1:18" ht="12.75">
      <c r="A79" s="121" t="s">
        <v>128</v>
      </c>
      <c r="B79" s="119" t="s">
        <v>177</v>
      </c>
      <c r="C79" s="135">
        <v>1497000</v>
      </c>
      <c r="D79" s="47"/>
      <c r="E79" s="82"/>
      <c r="F79" s="82"/>
      <c r="G79" s="82"/>
      <c r="H79" s="60">
        <v>1122.8</v>
      </c>
      <c r="I79" s="61">
        <v>88</v>
      </c>
      <c r="J79" s="60">
        <v>705684.5</v>
      </c>
      <c r="K79" s="64"/>
      <c r="L79" s="64">
        <v>987958.3</v>
      </c>
      <c r="M79" s="74">
        <f t="shared" si="1"/>
        <v>1693642.8</v>
      </c>
      <c r="N79" s="61">
        <v>11313</v>
      </c>
      <c r="O79" s="115">
        <f>O80+O81</f>
        <v>2994327</v>
      </c>
      <c r="P79" s="147">
        <f>P80+P81</f>
        <v>3206962</v>
      </c>
      <c r="Q79" s="61">
        <f>Q80+Q82</f>
        <v>10069</v>
      </c>
      <c r="R79" s="61">
        <f>R80+R82</f>
        <v>9823</v>
      </c>
    </row>
    <row r="80" spans="1:18" ht="22.5">
      <c r="A80" s="154" t="s">
        <v>125</v>
      </c>
      <c r="B80" s="138" t="s">
        <v>138</v>
      </c>
      <c r="C80" s="137">
        <v>1497000</v>
      </c>
      <c r="D80" s="111">
        <v>171382</v>
      </c>
      <c r="E80" s="100">
        <v>14.73</v>
      </c>
      <c r="F80" s="100"/>
      <c r="G80" s="100"/>
      <c r="H80" s="106">
        <v>1122.8</v>
      </c>
      <c r="I80" s="101">
        <v>88</v>
      </c>
      <c r="J80" s="106">
        <v>705684.5</v>
      </c>
      <c r="K80" s="102"/>
      <c r="L80" s="102">
        <v>987958.3</v>
      </c>
      <c r="M80" s="104">
        <f t="shared" si="1"/>
        <v>1693642.8</v>
      </c>
      <c r="N80" s="61">
        <v>0</v>
      </c>
      <c r="O80" s="115">
        <v>2953127</v>
      </c>
      <c r="P80" s="147">
        <v>3162762</v>
      </c>
      <c r="Q80" s="61">
        <v>0</v>
      </c>
      <c r="R80" s="61">
        <v>0</v>
      </c>
    </row>
    <row r="81" spans="1:18" ht="12.75" hidden="1">
      <c r="A81" s="155" t="s">
        <v>114</v>
      </c>
      <c r="B81" s="91" t="s">
        <v>48</v>
      </c>
      <c r="C81" s="137" t="e">
        <f>#REF!+#REF!+#REF!</f>
        <v>#REF!</v>
      </c>
      <c r="D81" s="109"/>
      <c r="E81" s="107"/>
      <c r="F81" s="107"/>
      <c r="G81" s="107"/>
      <c r="H81" s="101">
        <v>142</v>
      </c>
      <c r="I81" s="106">
        <v>25.1</v>
      </c>
      <c r="J81" s="106" t="e">
        <f>#REF!+#REF!+#REF!</f>
        <v>#REF!</v>
      </c>
      <c r="K81" s="102"/>
      <c r="L81" s="102">
        <v>15500</v>
      </c>
      <c r="M81" s="104" t="e">
        <f t="shared" si="1"/>
        <v>#REF!</v>
      </c>
      <c r="N81" s="141">
        <v>37600</v>
      </c>
      <c r="O81" s="115">
        <v>41200</v>
      </c>
      <c r="P81" s="147">
        <v>44200</v>
      </c>
      <c r="Q81" s="141">
        <v>37600</v>
      </c>
      <c r="R81" s="141">
        <v>37600</v>
      </c>
    </row>
    <row r="82" spans="1:18" ht="22.5">
      <c r="A82" s="154" t="s">
        <v>125</v>
      </c>
      <c r="B82" s="138" t="s">
        <v>139</v>
      </c>
      <c r="C82" s="137"/>
      <c r="D82" s="109"/>
      <c r="E82" s="107"/>
      <c r="F82" s="107"/>
      <c r="G82" s="107"/>
      <c r="H82" s="101"/>
      <c r="I82" s="106"/>
      <c r="J82" s="106"/>
      <c r="K82" s="102"/>
      <c r="L82" s="102"/>
      <c r="M82" s="104"/>
      <c r="N82" s="61">
        <v>11313</v>
      </c>
      <c r="O82" s="115"/>
      <c r="P82" s="147"/>
      <c r="Q82" s="61">
        <v>10069</v>
      </c>
      <c r="R82" s="61">
        <v>9823</v>
      </c>
    </row>
    <row r="83" spans="1:18" ht="12.75">
      <c r="A83" s="156" t="s">
        <v>165</v>
      </c>
      <c r="B83" s="119" t="s">
        <v>176</v>
      </c>
      <c r="C83" s="135"/>
      <c r="D83" s="47"/>
      <c r="E83" s="82"/>
      <c r="F83" s="82"/>
      <c r="G83" s="82"/>
      <c r="H83" s="61"/>
      <c r="I83" s="60"/>
      <c r="J83" s="60"/>
      <c r="K83" s="64"/>
      <c r="L83" s="64"/>
      <c r="M83" s="74"/>
      <c r="N83" s="61">
        <f>N84+N85+N86</f>
        <v>700.2</v>
      </c>
      <c r="O83" s="115"/>
      <c r="P83" s="147"/>
      <c r="Q83" s="61">
        <f>Q84+Q85+Q86</f>
        <v>388.8</v>
      </c>
      <c r="R83" s="61">
        <f>R84+R85+R86</f>
        <v>388.8</v>
      </c>
    </row>
    <row r="84" spans="1:18" ht="12.75">
      <c r="A84" s="156" t="s">
        <v>166</v>
      </c>
      <c r="B84" s="119" t="s">
        <v>154</v>
      </c>
      <c r="C84" s="135"/>
      <c r="D84" s="47"/>
      <c r="E84" s="82"/>
      <c r="F84" s="82"/>
      <c r="G84" s="82"/>
      <c r="H84" s="61"/>
      <c r="I84" s="60"/>
      <c r="J84" s="60"/>
      <c r="K84" s="64"/>
      <c r="L84" s="64"/>
      <c r="M84" s="74"/>
      <c r="N84" s="61">
        <v>0</v>
      </c>
      <c r="O84" s="115"/>
      <c r="P84" s="147"/>
      <c r="Q84" s="61">
        <v>0</v>
      </c>
      <c r="R84" s="61">
        <v>0</v>
      </c>
    </row>
    <row r="85" spans="1:18" ht="12.75">
      <c r="A85" s="156" t="s">
        <v>165</v>
      </c>
      <c r="B85" s="119" t="s">
        <v>126</v>
      </c>
      <c r="C85" s="135"/>
      <c r="D85" s="47"/>
      <c r="E85" s="82"/>
      <c r="F85" s="82"/>
      <c r="G85" s="82"/>
      <c r="H85" s="61"/>
      <c r="I85" s="60"/>
      <c r="J85" s="60"/>
      <c r="K85" s="64"/>
      <c r="L85" s="64"/>
      <c r="M85" s="74"/>
      <c r="N85" s="61">
        <v>700.2</v>
      </c>
      <c r="O85" s="115"/>
      <c r="P85" s="147"/>
      <c r="Q85" s="61">
        <v>388.8</v>
      </c>
      <c r="R85" s="61">
        <v>388.8</v>
      </c>
    </row>
    <row r="86" spans="1:18" ht="15" customHeight="1">
      <c r="A86" s="156" t="s">
        <v>165</v>
      </c>
      <c r="B86" s="153" t="s">
        <v>162</v>
      </c>
      <c r="C86" s="99"/>
      <c r="D86" s="99"/>
      <c r="E86" s="107"/>
      <c r="F86" s="107"/>
      <c r="G86" s="107"/>
      <c r="H86" s="106"/>
      <c r="I86" s="106"/>
      <c r="J86" s="106"/>
      <c r="K86" s="102"/>
      <c r="L86" s="102"/>
      <c r="M86" s="104"/>
      <c r="N86" s="61">
        <v>0</v>
      </c>
      <c r="O86" s="115"/>
      <c r="P86" s="147"/>
      <c r="Q86" s="61">
        <v>0</v>
      </c>
      <c r="R86" s="61">
        <v>0</v>
      </c>
    </row>
    <row r="87" spans="1:18" ht="12.75">
      <c r="A87" s="156" t="s">
        <v>132</v>
      </c>
      <c r="B87" s="119" t="s">
        <v>178</v>
      </c>
      <c r="C87" s="135"/>
      <c r="D87" s="47"/>
      <c r="E87" s="82"/>
      <c r="F87" s="82"/>
      <c r="G87" s="82"/>
      <c r="H87" s="61"/>
      <c r="I87" s="60"/>
      <c r="J87" s="60"/>
      <c r="K87" s="64"/>
      <c r="L87" s="64"/>
      <c r="M87" s="74"/>
      <c r="N87" s="61">
        <f>N88+N89</f>
        <v>161.3</v>
      </c>
      <c r="O87" s="61">
        <f>O88+O89</f>
        <v>0</v>
      </c>
      <c r="P87" s="61">
        <f>P88+P89</f>
        <v>0</v>
      </c>
      <c r="Q87" s="61">
        <f>Q88+Q89</f>
        <v>162.4</v>
      </c>
      <c r="R87" s="61">
        <f>R88+R89</f>
        <v>165.3</v>
      </c>
    </row>
    <row r="88" spans="1:18" ht="12.75">
      <c r="A88" s="156" t="s">
        <v>168</v>
      </c>
      <c r="B88" s="139" t="s">
        <v>144</v>
      </c>
      <c r="C88" s="135">
        <v>0</v>
      </c>
      <c r="D88" s="47"/>
      <c r="E88" s="82"/>
      <c r="F88" s="82"/>
      <c r="G88" s="82"/>
      <c r="H88" s="61"/>
      <c r="I88" s="60"/>
      <c r="J88" s="60">
        <v>0</v>
      </c>
      <c r="K88" s="64"/>
      <c r="L88" s="64"/>
      <c r="M88" s="74">
        <f>J88+L88</f>
        <v>0</v>
      </c>
      <c r="N88" s="61">
        <v>35.7</v>
      </c>
      <c r="O88" s="115"/>
      <c r="P88" s="147"/>
      <c r="Q88" s="61">
        <v>35.7</v>
      </c>
      <c r="R88" s="61">
        <v>35.7</v>
      </c>
    </row>
    <row r="89" spans="1:18" ht="13.5" customHeight="1" thickBot="1">
      <c r="A89" s="156" t="s">
        <v>167</v>
      </c>
      <c r="B89" s="139" t="s">
        <v>169</v>
      </c>
      <c r="C89" s="135"/>
      <c r="D89" s="47"/>
      <c r="E89" s="82"/>
      <c r="F89" s="82"/>
      <c r="G89" s="82"/>
      <c r="H89" s="61"/>
      <c r="I89" s="60"/>
      <c r="J89" s="60"/>
      <c r="K89" s="64"/>
      <c r="L89" s="64"/>
      <c r="M89" s="74"/>
      <c r="N89" s="61">
        <v>125.6</v>
      </c>
      <c r="O89" s="115"/>
      <c r="P89" s="147"/>
      <c r="Q89" s="61">
        <v>126.7</v>
      </c>
      <c r="R89" s="61">
        <v>129.6</v>
      </c>
    </row>
    <row r="90" spans="1:18" ht="13.5" thickBot="1">
      <c r="A90" s="152"/>
      <c r="B90" s="140" t="s">
        <v>13</v>
      </c>
      <c r="C90" s="112" t="e">
        <f>C21+C78+#REF!+#REF!</f>
        <v>#REF!</v>
      </c>
      <c r="D90" s="112" t="e">
        <f>D21+D80</f>
        <v>#REF!</v>
      </c>
      <c r="E90" s="113">
        <v>7.66</v>
      </c>
      <c r="F90" s="100"/>
      <c r="G90" s="100"/>
      <c r="H90" s="101" t="e">
        <f>H21+H78+#REF!</f>
        <v>#REF!</v>
      </c>
      <c r="I90" s="106">
        <v>63.6</v>
      </c>
      <c r="J90" s="102" t="e">
        <f>J21+J78+#REF!</f>
        <v>#REF!</v>
      </c>
      <c r="K90" s="102"/>
      <c r="L90" s="102" t="e">
        <f>L21+L78</f>
        <v>#REF!</v>
      </c>
      <c r="M90" s="104" t="e">
        <f>J90+L90</f>
        <v>#REF!</v>
      </c>
      <c r="N90" s="143">
        <f>N21+N78</f>
        <v>17960</v>
      </c>
      <c r="O90" s="114" t="e">
        <f>O21+O78</f>
        <v>#REF!</v>
      </c>
      <c r="P90" s="104" t="e">
        <f>P21+P78</f>
        <v>#REF!</v>
      </c>
      <c r="Q90" s="143">
        <f>Q21+Q78</f>
        <v>16488</v>
      </c>
      <c r="R90" s="150">
        <f>R21+R78</f>
        <v>16482.5</v>
      </c>
    </row>
    <row r="91" spans="1:18" ht="12.75">
      <c r="A91" s="13"/>
      <c r="B91" s="12" t="s">
        <v>109</v>
      </c>
      <c r="C91" s="7"/>
      <c r="D91" s="7"/>
      <c r="E91" s="5"/>
      <c r="F91" s="5"/>
      <c r="G91" s="5"/>
      <c r="H91" s="83"/>
      <c r="I91" s="83"/>
      <c r="J91" s="83"/>
      <c r="K91" s="83"/>
      <c r="L91" s="83"/>
      <c r="M91" s="83"/>
      <c r="N91" s="84">
        <v>289</v>
      </c>
      <c r="O91" s="2">
        <v>192054</v>
      </c>
      <c r="P91" s="2">
        <v>205694</v>
      </c>
      <c r="Q91" s="84">
        <v>293</v>
      </c>
      <c r="R91" s="84">
        <v>305</v>
      </c>
    </row>
    <row r="92" spans="1:18" ht="12.75">
      <c r="A92" s="13"/>
      <c r="B92" s="12" t="s">
        <v>110</v>
      </c>
      <c r="C92" s="7"/>
      <c r="D92" s="7"/>
      <c r="E92" s="5"/>
      <c r="F92" s="5"/>
      <c r="G92" s="5"/>
      <c r="H92" s="83"/>
      <c r="I92" s="83"/>
      <c r="J92" s="83"/>
      <c r="K92" s="83"/>
      <c r="L92" s="83"/>
      <c r="M92" s="83"/>
      <c r="N92" s="84">
        <f>N90+N91</f>
        <v>18249</v>
      </c>
      <c r="O92" s="2">
        <v>4033131</v>
      </c>
      <c r="P92" s="2">
        <v>4319579</v>
      </c>
      <c r="Q92" s="84">
        <f>Q90+Q91</f>
        <v>16781</v>
      </c>
      <c r="R92" s="84">
        <f>R90+R91</f>
        <v>16787.5</v>
      </c>
    </row>
    <row r="93" spans="1:7" ht="12.75">
      <c r="A93" s="13"/>
      <c r="B93" s="14"/>
      <c r="C93" s="6"/>
      <c r="D93" s="6"/>
      <c r="E93" s="5"/>
      <c r="F93" s="5"/>
      <c r="G93" s="5"/>
    </row>
    <row r="94" spans="1:7" ht="12.75">
      <c r="A94" s="11"/>
      <c r="B94" s="14" t="s">
        <v>182</v>
      </c>
      <c r="C94" s="7"/>
      <c r="D94" s="7"/>
      <c r="E94" s="5"/>
      <c r="F94" s="5"/>
      <c r="G94" s="5"/>
    </row>
  </sheetData>
  <sheetProtection/>
  <mergeCells count="4">
    <mergeCell ref="B14:R14"/>
    <mergeCell ref="B15:R15"/>
    <mergeCell ref="B16:R16"/>
    <mergeCell ref="B13:R13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Светлана</cp:lastModifiedBy>
  <cp:lastPrinted>2019-12-25T01:53:58Z</cp:lastPrinted>
  <dcterms:created xsi:type="dcterms:W3CDTF">2004-05-05T05:50:38Z</dcterms:created>
  <dcterms:modified xsi:type="dcterms:W3CDTF">2019-12-25T02:04:47Z</dcterms:modified>
  <cp:category/>
  <cp:version/>
  <cp:contentType/>
  <cp:contentStatus/>
</cp:coreProperties>
</file>